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xml" ContentType="application/vnd.openxmlformats-officedocument.spreadsheetml.comments+xml"/>
  <Override PartName="/xl/pivotTables/pivotTable1.xml" ContentType="application/vnd.openxmlformats-officedocument.spreadsheetml.pivotTable+xml"/>
  <Override PartName="/xl/drawings/drawing3.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49.xml" ContentType="application/vnd.ms-excel.controlproperties+xml"/>
  <Override PartName="/xl/ctrlProps/ctrlProp50.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51.xml" ContentType="application/vnd.ms-excel.controlproperties+xml"/>
  <Override PartName="/xl/ctrlProps/ctrlProp52.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53.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drawings/drawing8.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drawings/drawing9.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showInkAnnotation="0" codeName="ThisWorkbook" defaultThemeVersion="124226"/>
  <mc:AlternateContent xmlns:mc="http://schemas.openxmlformats.org/markup-compatibility/2006">
    <mc:Choice Requires="x15">
      <x15ac:absPath xmlns:x15ac="http://schemas.microsoft.com/office/spreadsheetml/2010/11/ac" url="C:\Users\Justyn Lim\Desktop\Python\FYP\SoC-SMS\"/>
    </mc:Choice>
  </mc:AlternateContent>
  <xr:revisionPtr revIDLastSave="0" documentId="13_ncr:1_{DEFC967E-505F-4E30-A28C-A15E1F7F7031}" xr6:coauthVersionLast="47" xr6:coauthVersionMax="47" xr10:uidLastSave="{00000000-0000-0000-0000-000000000000}"/>
  <bookViews>
    <workbookView xWindow="-120" yWindow="-120" windowWidth="29040" windowHeight="15840" tabRatio="714" activeTab="3" xr2:uid="{00000000-000D-0000-FFFF-FFFF00000000}"/>
  </bookViews>
  <sheets>
    <sheet name="St_Info" sheetId="20" r:id="rId1"/>
    <sheet name="Active" sheetId="1" r:id="rId2"/>
    <sheet name="Jan-2023-CL" sheetId="45" r:id="rId3"/>
    <sheet name="Graduate" sheetId="34" r:id="rId4"/>
    <sheet name="Withdraw" sheetId="35" r:id="rId5"/>
    <sheet name="Course-Str" sheetId="19" r:id="rId6"/>
    <sheet name="Compare" sheetId="17" r:id="rId7"/>
    <sheet name="TCMS" sheetId="18" r:id="rId8"/>
    <sheet name="PTPTN" sheetId="22" state="hidden" r:id="rId9"/>
    <sheet name="Notice" sheetId="10" r:id="rId10"/>
    <sheet name="Userguide" sheetId="14" r:id="rId11"/>
    <sheet name="Log" sheetId="15" r:id="rId12"/>
    <sheet name="MergeCUID" sheetId="23" state="hidden" r:id="rId13"/>
  </sheets>
  <functionGroups builtInGroupCount="19"/>
  <externalReferences>
    <externalReference r:id="rId14"/>
    <externalReference r:id="rId15"/>
  </externalReferences>
  <definedNames>
    <definedName name="_xlnm._FilterDatabase" localSheetId="1" hidden="1">Active!$B$3:$M$3</definedName>
    <definedName name="_xlnm._FilterDatabase" localSheetId="6" hidden="1">Compare!$B$3:$E$3</definedName>
    <definedName name="_xlnm._FilterDatabase" localSheetId="3" hidden="1">Graduate!$B$3:$M$3</definedName>
    <definedName name="_xlnm._FilterDatabase" localSheetId="12" hidden="1">MergeCUID!$C$1:$D$331</definedName>
    <definedName name="_xlnm._FilterDatabase" localSheetId="4" hidden="1">Withdraw!$B$3:$M$3</definedName>
    <definedName name="_xlnm.Print_Area" localSheetId="1">Active!$B$1:$DU$81</definedName>
    <definedName name="_xlnm.Print_Area" localSheetId="6">Compare!$B$1:$CI$7</definedName>
    <definedName name="_xlnm.Print_Area" localSheetId="3">Graduate!$B$1:$DU$55</definedName>
    <definedName name="_xlnm.Print_Area" localSheetId="0">St_Info!$A$2:$L$56</definedName>
    <definedName name="_xlnm.Print_Area" localSheetId="4">Withdraw!$B$1:$DU$9</definedName>
  </definedNames>
  <calcPr calcId="191029"/>
  <pivotCaches>
    <pivotCache cacheId="2" r:id="rId1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O10" i="34" l="1"/>
  <c r="IN10" i="34"/>
  <c r="IM10" i="34"/>
  <c r="IL10" i="34"/>
  <c r="IK10" i="34"/>
  <c r="IJ10" i="34"/>
  <c r="II10" i="34"/>
  <c r="IH10" i="34"/>
  <c r="IG10" i="34"/>
  <c r="IF10" i="34"/>
  <c r="IE10" i="34"/>
  <c r="ID10" i="34"/>
  <c r="IC10" i="34"/>
  <c r="IB10" i="34"/>
  <c r="IA10" i="34"/>
  <c r="HZ10" i="34"/>
  <c r="HY10" i="34"/>
  <c r="HX10" i="34"/>
  <c r="HW10" i="34"/>
  <c r="HV10" i="34"/>
  <c r="HU10" i="34"/>
  <c r="HT10" i="34"/>
  <c r="HS10" i="34"/>
  <c r="HR10" i="34"/>
  <c r="HQ10" i="34"/>
  <c r="HP10" i="34"/>
  <c r="HO10" i="34"/>
  <c r="IP10" i="34" s="1"/>
  <c r="HN10" i="34"/>
  <c r="HM10" i="34"/>
  <c r="HL10" i="34"/>
  <c r="HK10" i="34"/>
  <c r="HJ10" i="34"/>
  <c r="IQ10" i="34" s="1"/>
  <c r="HG10" i="34"/>
  <c r="HF10" i="34"/>
  <c r="HE10" i="34"/>
  <c r="HD10" i="34"/>
  <c r="HC10" i="34"/>
  <c r="HB10" i="34"/>
  <c r="HA10" i="34"/>
  <c r="GZ10" i="34"/>
  <c r="GY10" i="34"/>
  <c r="GX10" i="34"/>
  <c r="GW10" i="34"/>
  <c r="GV10" i="34"/>
  <c r="GU10" i="34"/>
  <c r="GT10" i="34"/>
  <c r="GS10" i="34"/>
  <c r="GR10" i="34"/>
  <c r="GQ10" i="34"/>
  <c r="GP10" i="34"/>
  <c r="GO10" i="34"/>
  <c r="GN10" i="34"/>
  <c r="GM10" i="34"/>
  <c r="GL10" i="34"/>
  <c r="GK10" i="34"/>
  <c r="GJ10" i="34"/>
  <c r="GI10" i="34"/>
  <c r="HH10" i="34" s="1"/>
  <c r="GH10" i="34"/>
  <c r="GG10" i="34"/>
  <c r="GF10" i="34"/>
  <c r="GE10" i="34"/>
  <c r="GD10" i="34"/>
  <c r="GC10" i="34"/>
  <c r="GB10" i="34"/>
  <c r="FZ10" i="34"/>
  <c r="FY10" i="34"/>
  <c r="FX10" i="34"/>
  <c r="FW10" i="34"/>
  <c r="FV10" i="34"/>
  <c r="FU10" i="34"/>
  <c r="FT10" i="34"/>
  <c r="FS10" i="34"/>
  <c r="FR10" i="34"/>
  <c r="FQ10" i="34"/>
  <c r="FP10" i="34"/>
  <c r="FO10" i="34"/>
  <c r="FN10" i="34"/>
  <c r="FM10" i="34"/>
  <c r="FL10" i="34"/>
  <c r="FK10" i="34"/>
  <c r="FJ10" i="34"/>
  <c r="FI10" i="34"/>
  <c r="FH10" i="34"/>
  <c r="FG10" i="34"/>
  <c r="FF10" i="34"/>
  <c r="FE10" i="34"/>
  <c r="FD10" i="34"/>
  <c r="FC10" i="34"/>
  <c r="FB10" i="34"/>
  <c r="FA10" i="34"/>
  <c r="EZ10" i="34"/>
  <c r="EY10" i="34"/>
  <c r="EX10" i="34"/>
  <c r="EW10" i="34"/>
  <c r="EV10" i="34"/>
  <c r="EU10" i="34"/>
  <c r="GA10" i="34" s="1"/>
  <c r="ES10" i="34"/>
  <c r="ER10" i="34"/>
  <c r="EQ10" i="34"/>
  <c r="EP10" i="34"/>
  <c r="EO10" i="34"/>
  <c r="EN10" i="34"/>
  <c r="EM10" i="34"/>
  <c r="EL10" i="34"/>
  <c r="EK10" i="34"/>
  <c r="EJ10" i="34"/>
  <c r="EI10" i="34"/>
  <c r="EH10" i="34"/>
  <c r="EG10" i="34"/>
  <c r="EF10" i="34"/>
  <c r="EE10" i="34"/>
  <c r="ED10" i="34"/>
  <c r="EC10" i="34"/>
  <c r="EB10" i="34"/>
  <c r="EA10" i="34"/>
  <c r="DZ10" i="34"/>
  <c r="DY10" i="34"/>
  <c r="DX10" i="34"/>
  <c r="DW10" i="34"/>
  <c r="DV10" i="34"/>
  <c r="DU10" i="34"/>
  <c r="DT10" i="34"/>
  <c r="DS10" i="34"/>
  <c r="DR10" i="34"/>
  <c r="DQ10" i="34"/>
  <c r="DP10" i="34"/>
  <c r="DO10" i="34"/>
  <c r="DN10" i="34"/>
  <c r="ET10" i="34" s="1"/>
  <c r="DM10" i="34"/>
  <c r="DJ10" i="34"/>
  <c r="DL10" i="34" s="1"/>
  <c r="IO9" i="34"/>
  <c r="IN9" i="34"/>
  <c r="IM9" i="34"/>
  <c r="IL9" i="34"/>
  <c r="IK9" i="34"/>
  <c r="IJ9" i="34"/>
  <c r="II9" i="34"/>
  <c r="IH9" i="34"/>
  <c r="IG9" i="34"/>
  <c r="IF9" i="34"/>
  <c r="IE9" i="34"/>
  <c r="ID9" i="34"/>
  <c r="IC9" i="34"/>
  <c r="IB9" i="34"/>
  <c r="IA9" i="34"/>
  <c r="HZ9" i="34"/>
  <c r="HY9" i="34"/>
  <c r="HX9" i="34"/>
  <c r="HW9" i="34"/>
  <c r="HV9" i="34"/>
  <c r="HU9" i="34"/>
  <c r="HT9" i="34"/>
  <c r="HS9" i="34"/>
  <c r="HR9" i="34"/>
  <c r="HQ9" i="34"/>
  <c r="HP9" i="34"/>
  <c r="HO9" i="34"/>
  <c r="IP9" i="34" s="1"/>
  <c r="HN9" i="34"/>
  <c r="HM9" i="34"/>
  <c r="HL9" i="34"/>
  <c r="HK9" i="34"/>
  <c r="HJ9" i="34"/>
  <c r="IQ9" i="34" s="1"/>
  <c r="HG9" i="34"/>
  <c r="HF9" i="34"/>
  <c r="HE9" i="34"/>
  <c r="HD9" i="34"/>
  <c r="HC9" i="34"/>
  <c r="HB9" i="34"/>
  <c r="HA9" i="34"/>
  <c r="GZ9" i="34"/>
  <c r="GY9" i="34"/>
  <c r="GX9" i="34"/>
  <c r="GW9" i="34"/>
  <c r="GV9" i="34"/>
  <c r="GU9" i="34"/>
  <c r="GT9" i="34"/>
  <c r="GS9" i="34"/>
  <c r="GR9" i="34"/>
  <c r="GQ9" i="34"/>
  <c r="GP9" i="34"/>
  <c r="GO9" i="34"/>
  <c r="GN9" i="34"/>
  <c r="GM9" i="34"/>
  <c r="GL9" i="34"/>
  <c r="GK9" i="34"/>
  <c r="GJ9" i="34"/>
  <c r="GI9" i="34"/>
  <c r="GH9" i="34"/>
  <c r="GG9" i="34"/>
  <c r="GF9" i="34"/>
  <c r="GE9" i="34"/>
  <c r="GD9" i="34"/>
  <c r="GC9" i="34"/>
  <c r="GB9" i="34"/>
  <c r="HH9" i="34" s="1"/>
  <c r="FZ9" i="34"/>
  <c r="FY9" i="34"/>
  <c r="FX9" i="34"/>
  <c r="FW9" i="34"/>
  <c r="FV9" i="34"/>
  <c r="FU9" i="34"/>
  <c r="FT9" i="34"/>
  <c r="FS9" i="34"/>
  <c r="FR9" i="34"/>
  <c r="FQ9" i="34"/>
  <c r="FP9" i="34"/>
  <c r="FO9" i="34"/>
  <c r="FN9" i="34"/>
  <c r="FM9" i="34"/>
  <c r="FL9" i="34"/>
  <c r="FK9" i="34"/>
  <c r="FJ9" i="34"/>
  <c r="FI9" i="34"/>
  <c r="FH9" i="34"/>
  <c r="FG9" i="34"/>
  <c r="FF9" i="34"/>
  <c r="FE9" i="34"/>
  <c r="FD9" i="34"/>
  <c r="FC9" i="34"/>
  <c r="GA9" i="34" s="1"/>
  <c r="FB9" i="34"/>
  <c r="FA9" i="34"/>
  <c r="EZ9" i="34"/>
  <c r="EY9" i="34"/>
  <c r="EX9" i="34"/>
  <c r="EW9" i="34"/>
  <c r="EV9" i="34"/>
  <c r="EU9" i="34"/>
  <c r="ES9" i="34"/>
  <c r="ER9" i="34"/>
  <c r="EQ9" i="34"/>
  <c r="EP9" i="34"/>
  <c r="EO9" i="34"/>
  <c r="EN9" i="34"/>
  <c r="EM9" i="34"/>
  <c r="EL9" i="34"/>
  <c r="EK9" i="34"/>
  <c r="EJ9" i="34"/>
  <c r="EI9" i="34"/>
  <c r="EH9" i="34"/>
  <c r="EG9" i="34"/>
  <c r="EF9" i="34"/>
  <c r="EE9" i="34"/>
  <c r="ED9" i="34"/>
  <c r="EC9" i="34"/>
  <c r="EB9" i="34"/>
  <c r="EA9" i="34"/>
  <c r="DZ9" i="34"/>
  <c r="DY9" i="34"/>
  <c r="DX9" i="34"/>
  <c r="DW9" i="34"/>
  <c r="DV9" i="34"/>
  <c r="DU9" i="34"/>
  <c r="DT9" i="34"/>
  <c r="DS9" i="34"/>
  <c r="DR9" i="34"/>
  <c r="DQ9" i="34"/>
  <c r="DP9" i="34"/>
  <c r="DO9" i="34"/>
  <c r="DN9" i="34"/>
  <c r="ET9" i="34" s="1"/>
  <c r="DM9" i="34"/>
  <c r="DL9" i="34"/>
  <c r="IO8" i="34"/>
  <c r="IN8" i="34"/>
  <c r="IM8" i="34"/>
  <c r="IL8" i="34"/>
  <c r="IK8" i="34"/>
  <c r="IJ8" i="34"/>
  <c r="II8" i="34"/>
  <c r="IH8" i="34"/>
  <c r="IG8" i="34"/>
  <c r="IF8" i="34"/>
  <c r="IE8" i="34"/>
  <c r="ID8" i="34"/>
  <c r="IC8" i="34"/>
  <c r="IB8" i="34"/>
  <c r="IA8" i="34"/>
  <c r="HZ8" i="34"/>
  <c r="HY8" i="34"/>
  <c r="HX8" i="34"/>
  <c r="HW8" i="34"/>
  <c r="HV8" i="34"/>
  <c r="HU8" i="34"/>
  <c r="HT8" i="34"/>
  <c r="HS8" i="34"/>
  <c r="HR8" i="34"/>
  <c r="HQ8" i="34"/>
  <c r="HP8" i="34"/>
  <c r="HO8" i="34"/>
  <c r="IP8" i="34" s="1"/>
  <c r="HN8" i="34"/>
  <c r="HM8" i="34"/>
  <c r="HL8" i="34"/>
  <c r="HK8" i="34"/>
  <c r="HJ8" i="34"/>
  <c r="IQ8" i="34" s="1"/>
  <c r="HG8" i="34"/>
  <c r="HF8" i="34"/>
  <c r="HE8" i="34"/>
  <c r="HD8" i="34"/>
  <c r="HC8" i="34"/>
  <c r="HB8" i="34"/>
  <c r="HA8" i="34"/>
  <c r="GZ8" i="34"/>
  <c r="GY8" i="34"/>
  <c r="GX8" i="34"/>
  <c r="GW8" i="34"/>
  <c r="GV8" i="34"/>
  <c r="GU8" i="34"/>
  <c r="GT8" i="34"/>
  <c r="GS8" i="34"/>
  <c r="GR8" i="34"/>
  <c r="GQ8" i="34"/>
  <c r="GP8" i="34"/>
  <c r="GO8" i="34"/>
  <c r="GN8" i="34"/>
  <c r="GM8" i="34"/>
  <c r="GL8" i="34"/>
  <c r="GK8" i="34"/>
  <c r="GJ8" i="34"/>
  <c r="GI8" i="34"/>
  <c r="GH8" i="34"/>
  <c r="GG8" i="34"/>
  <c r="GF8" i="34"/>
  <c r="GE8" i="34"/>
  <c r="GD8" i="34"/>
  <c r="GC8" i="34"/>
  <c r="GB8" i="34"/>
  <c r="HH8" i="34" s="1"/>
  <c r="FZ8" i="34"/>
  <c r="FY8" i="34"/>
  <c r="FX8" i="34"/>
  <c r="FW8" i="34"/>
  <c r="FV8" i="34"/>
  <c r="FU8" i="34"/>
  <c r="FT8" i="34"/>
  <c r="FS8" i="34"/>
  <c r="FR8" i="34"/>
  <c r="FQ8" i="34"/>
  <c r="FP8" i="34"/>
  <c r="FO8" i="34"/>
  <c r="FN8" i="34"/>
  <c r="FM8" i="34"/>
  <c r="FL8" i="34"/>
  <c r="FK8" i="34"/>
  <c r="FJ8" i="34"/>
  <c r="FI8" i="34"/>
  <c r="FH8" i="34"/>
  <c r="FG8" i="34"/>
  <c r="FF8" i="34"/>
  <c r="FE8" i="34"/>
  <c r="FD8" i="34"/>
  <c r="FC8" i="34"/>
  <c r="FB8" i="34"/>
  <c r="FA8" i="34"/>
  <c r="EZ8" i="34"/>
  <c r="EY8" i="34"/>
  <c r="EX8" i="34"/>
  <c r="EW8" i="34"/>
  <c r="EV8" i="34"/>
  <c r="EU8" i="34"/>
  <c r="GA8" i="34" s="1"/>
  <c r="ES8" i="34"/>
  <c r="ER8" i="34"/>
  <c r="EQ8" i="34"/>
  <c r="EP8" i="34"/>
  <c r="EO8" i="34"/>
  <c r="EN8" i="34"/>
  <c r="EM8" i="34"/>
  <c r="EL8" i="34"/>
  <c r="EK8" i="34"/>
  <c r="EJ8" i="34"/>
  <c r="EI8" i="34"/>
  <c r="EH8" i="34"/>
  <c r="EG8" i="34"/>
  <c r="EF8" i="34"/>
  <c r="EE8" i="34"/>
  <c r="ED8" i="34"/>
  <c r="EC8" i="34"/>
  <c r="EB8" i="34"/>
  <c r="EA8" i="34"/>
  <c r="DZ8" i="34"/>
  <c r="DY8" i="34"/>
  <c r="DX8" i="34"/>
  <c r="DW8" i="34"/>
  <c r="DV8" i="34"/>
  <c r="ET8" i="34" s="1"/>
  <c r="DU8" i="34"/>
  <c r="DT8" i="34"/>
  <c r="DS8" i="34"/>
  <c r="DR8" i="34"/>
  <c r="DQ8" i="34"/>
  <c r="DP8" i="34"/>
  <c r="DO8" i="34"/>
  <c r="DN8" i="34"/>
  <c r="DM8" i="34"/>
  <c r="DL8" i="34"/>
  <c r="JJ37" i="1" l="1"/>
  <c r="JI37" i="1"/>
  <c r="JH37" i="1"/>
  <c r="JG37" i="1"/>
  <c r="JF37" i="1"/>
  <c r="JE37" i="1"/>
  <c r="JD37" i="1"/>
  <c r="JC37" i="1"/>
  <c r="JB37" i="1"/>
  <c r="JA37" i="1"/>
  <c r="IZ37" i="1"/>
  <c r="IY37" i="1"/>
  <c r="IX37" i="1"/>
  <c r="IW37" i="1"/>
  <c r="IV37" i="1"/>
  <c r="IU37" i="1"/>
  <c r="IT37" i="1"/>
  <c r="IS37" i="1"/>
  <c r="IR37" i="1"/>
  <c r="IQ37" i="1"/>
  <c r="IP37" i="1"/>
  <c r="IO37" i="1"/>
  <c r="IN37" i="1"/>
  <c r="IM37" i="1"/>
  <c r="IL37" i="1"/>
  <c r="IK37" i="1"/>
  <c r="IJ37" i="1"/>
  <c r="II37" i="1"/>
  <c r="IH37" i="1"/>
  <c r="IG37" i="1"/>
  <c r="IF37" i="1"/>
  <c r="IE37" i="1"/>
  <c r="ID37" i="1"/>
  <c r="IC37" i="1"/>
  <c r="IB37" i="1"/>
  <c r="IA37" i="1"/>
  <c r="DS37" i="1"/>
  <c r="DU37" i="1" s="1"/>
  <c r="JJ33" i="1"/>
  <c r="JI33" i="1"/>
  <c r="JH33" i="1"/>
  <c r="JG33" i="1"/>
  <c r="JF33" i="1"/>
  <c r="JE33" i="1"/>
  <c r="JD33" i="1"/>
  <c r="JC33" i="1"/>
  <c r="JB33" i="1"/>
  <c r="JA33" i="1"/>
  <c r="IZ33" i="1"/>
  <c r="IY33" i="1"/>
  <c r="IX33" i="1"/>
  <c r="IW33" i="1"/>
  <c r="IV33" i="1"/>
  <c r="IU33" i="1"/>
  <c r="IT33" i="1"/>
  <c r="IS33" i="1"/>
  <c r="IR33" i="1"/>
  <c r="IQ33" i="1"/>
  <c r="IP33" i="1"/>
  <c r="IO33" i="1"/>
  <c r="IN33" i="1"/>
  <c r="IM33" i="1"/>
  <c r="IL33" i="1"/>
  <c r="IK33" i="1"/>
  <c r="IJ33" i="1"/>
  <c r="II33" i="1"/>
  <c r="IH33" i="1"/>
  <c r="IG33" i="1"/>
  <c r="IF33" i="1"/>
  <c r="IE33" i="1"/>
  <c r="ID33" i="1"/>
  <c r="IC33" i="1"/>
  <c r="IB33" i="1"/>
  <c r="IA33" i="1"/>
  <c r="DS33" i="1"/>
  <c r="DU33" i="1" s="1"/>
  <c r="JJ32" i="1"/>
  <c r="JI32" i="1"/>
  <c r="JH32" i="1"/>
  <c r="JG32" i="1"/>
  <c r="JF32" i="1"/>
  <c r="JE32" i="1"/>
  <c r="JD32" i="1"/>
  <c r="JC32" i="1"/>
  <c r="JB32" i="1"/>
  <c r="JA32" i="1"/>
  <c r="IZ32" i="1"/>
  <c r="IY32" i="1"/>
  <c r="IX32" i="1"/>
  <c r="IW32" i="1"/>
  <c r="IV32" i="1"/>
  <c r="IU32" i="1"/>
  <c r="IT32" i="1"/>
  <c r="IS32" i="1"/>
  <c r="IR32" i="1"/>
  <c r="IQ32" i="1"/>
  <c r="IP32" i="1"/>
  <c r="IO32" i="1"/>
  <c r="IN32" i="1"/>
  <c r="IM32" i="1"/>
  <c r="IL32" i="1"/>
  <c r="IK32" i="1"/>
  <c r="IJ32" i="1"/>
  <c r="II32" i="1"/>
  <c r="IH32" i="1"/>
  <c r="IG32" i="1"/>
  <c r="IF32" i="1"/>
  <c r="IE32" i="1"/>
  <c r="ID32" i="1"/>
  <c r="IC32" i="1"/>
  <c r="IB32" i="1"/>
  <c r="IA32" i="1"/>
  <c r="DS32" i="1"/>
  <c r="DU32" i="1" s="1"/>
  <c r="JJ41" i="1"/>
  <c r="JI41" i="1"/>
  <c r="JH41" i="1"/>
  <c r="JG41" i="1"/>
  <c r="JF41" i="1"/>
  <c r="JE41" i="1"/>
  <c r="JD41" i="1"/>
  <c r="JC41" i="1"/>
  <c r="JB41" i="1"/>
  <c r="JA41" i="1"/>
  <c r="IZ41" i="1"/>
  <c r="IY41" i="1"/>
  <c r="IX41" i="1"/>
  <c r="IW41" i="1"/>
  <c r="IV41" i="1"/>
  <c r="IU41" i="1"/>
  <c r="IT41" i="1"/>
  <c r="IS41" i="1"/>
  <c r="IR41" i="1"/>
  <c r="IQ41" i="1"/>
  <c r="IP41" i="1"/>
  <c r="IO41" i="1"/>
  <c r="IN41" i="1"/>
  <c r="IM41" i="1"/>
  <c r="IL41" i="1"/>
  <c r="IK41" i="1"/>
  <c r="IJ41" i="1"/>
  <c r="II41" i="1"/>
  <c r="IH41" i="1"/>
  <c r="IG41" i="1"/>
  <c r="IF41" i="1"/>
  <c r="IE41" i="1"/>
  <c r="ID41" i="1"/>
  <c r="IC41" i="1"/>
  <c r="IB41" i="1"/>
  <c r="IA41" i="1"/>
  <c r="DS41" i="1"/>
  <c r="DU41" i="1" s="1"/>
  <c r="JJ40" i="1"/>
  <c r="JI40" i="1"/>
  <c r="JH40" i="1"/>
  <c r="JG40" i="1"/>
  <c r="JF40" i="1"/>
  <c r="JE40" i="1"/>
  <c r="JD40" i="1"/>
  <c r="JC40" i="1"/>
  <c r="JB40" i="1"/>
  <c r="JA40" i="1"/>
  <c r="IZ40" i="1"/>
  <c r="IY40" i="1"/>
  <c r="IX40" i="1"/>
  <c r="IW40" i="1"/>
  <c r="IV40" i="1"/>
  <c r="IU40" i="1"/>
  <c r="IT40" i="1"/>
  <c r="IS40" i="1"/>
  <c r="IR40" i="1"/>
  <c r="IQ40" i="1"/>
  <c r="IP40" i="1"/>
  <c r="IO40" i="1"/>
  <c r="IN40" i="1"/>
  <c r="IM40" i="1"/>
  <c r="IL40" i="1"/>
  <c r="IK40" i="1"/>
  <c r="IJ40" i="1"/>
  <c r="II40" i="1"/>
  <c r="IH40" i="1"/>
  <c r="IG40" i="1"/>
  <c r="IF40" i="1"/>
  <c r="IE40" i="1"/>
  <c r="ID40" i="1"/>
  <c r="IC40" i="1"/>
  <c r="IB40" i="1"/>
  <c r="IA40" i="1"/>
  <c r="DS40" i="1"/>
  <c r="DU40" i="1" s="1"/>
  <c r="JJ39" i="1"/>
  <c r="JI39" i="1"/>
  <c r="JH39" i="1"/>
  <c r="JG39" i="1"/>
  <c r="JF39" i="1"/>
  <c r="JE39" i="1"/>
  <c r="JD39" i="1"/>
  <c r="JC39" i="1"/>
  <c r="JB39" i="1"/>
  <c r="JA39" i="1"/>
  <c r="IZ39" i="1"/>
  <c r="IY39" i="1"/>
  <c r="IX39" i="1"/>
  <c r="IW39" i="1"/>
  <c r="IV39" i="1"/>
  <c r="IU39" i="1"/>
  <c r="IT39" i="1"/>
  <c r="IS39" i="1"/>
  <c r="IR39" i="1"/>
  <c r="IQ39" i="1"/>
  <c r="IP39" i="1"/>
  <c r="IO39" i="1"/>
  <c r="IN39" i="1"/>
  <c r="IM39" i="1"/>
  <c r="IL39" i="1"/>
  <c r="IK39" i="1"/>
  <c r="IJ39" i="1"/>
  <c r="II39" i="1"/>
  <c r="IH39" i="1"/>
  <c r="IG39" i="1"/>
  <c r="IF39" i="1"/>
  <c r="IE39" i="1"/>
  <c r="ID39" i="1"/>
  <c r="IC39" i="1"/>
  <c r="IB39" i="1"/>
  <c r="IA39" i="1"/>
  <c r="DS39" i="1"/>
  <c r="DU39" i="1" s="1"/>
  <c r="JJ38" i="1"/>
  <c r="JI38" i="1"/>
  <c r="JH38" i="1"/>
  <c r="JG38" i="1"/>
  <c r="JF38" i="1"/>
  <c r="JE38" i="1"/>
  <c r="JD38" i="1"/>
  <c r="JC38" i="1"/>
  <c r="JB38" i="1"/>
  <c r="JA38" i="1"/>
  <c r="IZ38" i="1"/>
  <c r="IY38" i="1"/>
  <c r="IX38" i="1"/>
  <c r="IW38" i="1"/>
  <c r="IV38" i="1"/>
  <c r="IU38" i="1"/>
  <c r="IT38" i="1"/>
  <c r="IS38" i="1"/>
  <c r="IR38" i="1"/>
  <c r="IQ38" i="1"/>
  <c r="IP38" i="1"/>
  <c r="IO38" i="1"/>
  <c r="IN38" i="1"/>
  <c r="IM38" i="1"/>
  <c r="IL38" i="1"/>
  <c r="IK38" i="1"/>
  <c r="IJ38" i="1"/>
  <c r="II38" i="1"/>
  <c r="IH38" i="1"/>
  <c r="IG38" i="1"/>
  <c r="IF38" i="1"/>
  <c r="IE38" i="1"/>
  <c r="ID38" i="1"/>
  <c r="IC38" i="1"/>
  <c r="IB38" i="1"/>
  <c r="IA38" i="1"/>
  <c r="DS38" i="1"/>
  <c r="DU38" i="1" s="1"/>
  <c r="JJ36" i="1"/>
  <c r="JI36" i="1"/>
  <c r="JH36" i="1"/>
  <c r="JG36" i="1"/>
  <c r="JF36" i="1"/>
  <c r="JE36" i="1"/>
  <c r="JD36" i="1"/>
  <c r="JC36" i="1"/>
  <c r="JB36" i="1"/>
  <c r="JA36" i="1"/>
  <c r="IZ36" i="1"/>
  <c r="IY36" i="1"/>
  <c r="IX36" i="1"/>
  <c r="IW36" i="1"/>
  <c r="IV36" i="1"/>
  <c r="IU36" i="1"/>
  <c r="IT36" i="1"/>
  <c r="IS36" i="1"/>
  <c r="IR36" i="1"/>
  <c r="IQ36" i="1"/>
  <c r="IP36" i="1"/>
  <c r="IO36" i="1"/>
  <c r="IN36" i="1"/>
  <c r="IM36" i="1"/>
  <c r="IL36" i="1"/>
  <c r="IK36" i="1"/>
  <c r="IJ36" i="1"/>
  <c r="II36" i="1"/>
  <c r="IH36" i="1"/>
  <c r="IG36" i="1"/>
  <c r="IF36" i="1"/>
  <c r="IE36" i="1"/>
  <c r="ID36" i="1"/>
  <c r="IC36" i="1"/>
  <c r="IB36" i="1"/>
  <c r="IA36" i="1"/>
  <c r="DS36" i="1"/>
  <c r="DU36" i="1" s="1"/>
  <c r="JJ35" i="1"/>
  <c r="JI35" i="1"/>
  <c r="JH35" i="1"/>
  <c r="JG35" i="1"/>
  <c r="JF35" i="1"/>
  <c r="JE35" i="1"/>
  <c r="JD35" i="1"/>
  <c r="JC35" i="1"/>
  <c r="JB35" i="1"/>
  <c r="JA35" i="1"/>
  <c r="IZ35" i="1"/>
  <c r="IY35" i="1"/>
  <c r="IX35" i="1"/>
  <c r="IW35" i="1"/>
  <c r="IV35" i="1"/>
  <c r="IU35" i="1"/>
  <c r="IT35" i="1"/>
  <c r="IS35" i="1"/>
  <c r="IR35" i="1"/>
  <c r="IQ35" i="1"/>
  <c r="IP35" i="1"/>
  <c r="IO35" i="1"/>
  <c r="IN35" i="1"/>
  <c r="IM35" i="1"/>
  <c r="IL35" i="1"/>
  <c r="IK35" i="1"/>
  <c r="IJ35" i="1"/>
  <c r="II35" i="1"/>
  <c r="IH35" i="1"/>
  <c r="IG35" i="1"/>
  <c r="IF35" i="1"/>
  <c r="IE35" i="1"/>
  <c r="ID35" i="1"/>
  <c r="IC35" i="1"/>
  <c r="IB35" i="1"/>
  <c r="IA35" i="1"/>
  <c r="DS35" i="1"/>
  <c r="DU35" i="1" s="1"/>
  <c r="JJ34" i="1"/>
  <c r="JI34" i="1"/>
  <c r="JH34" i="1"/>
  <c r="JG34" i="1"/>
  <c r="JF34" i="1"/>
  <c r="JE34" i="1"/>
  <c r="JD34" i="1"/>
  <c r="JC34" i="1"/>
  <c r="JB34" i="1"/>
  <c r="JA34" i="1"/>
  <c r="IZ34" i="1"/>
  <c r="IY34" i="1"/>
  <c r="IX34" i="1"/>
  <c r="IW34" i="1"/>
  <c r="IV34" i="1"/>
  <c r="IU34" i="1"/>
  <c r="IT34" i="1"/>
  <c r="IS34" i="1"/>
  <c r="IR34" i="1"/>
  <c r="IQ34" i="1"/>
  <c r="IP34" i="1"/>
  <c r="IO34" i="1"/>
  <c r="IN34" i="1"/>
  <c r="IM34" i="1"/>
  <c r="IL34" i="1"/>
  <c r="IK34" i="1"/>
  <c r="IJ34" i="1"/>
  <c r="II34" i="1"/>
  <c r="IH34" i="1"/>
  <c r="IG34" i="1"/>
  <c r="IF34" i="1"/>
  <c r="IE34" i="1"/>
  <c r="ID34" i="1"/>
  <c r="IC34" i="1"/>
  <c r="IB34" i="1"/>
  <c r="IA34" i="1"/>
  <c r="DS34" i="1"/>
  <c r="DU34" i="1" s="1"/>
  <c r="JJ31" i="1"/>
  <c r="JI31" i="1"/>
  <c r="JH31" i="1"/>
  <c r="JG31" i="1"/>
  <c r="JF31" i="1"/>
  <c r="JE31" i="1"/>
  <c r="JD31" i="1"/>
  <c r="JC31" i="1"/>
  <c r="JB31" i="1"/>
  <c r="JA31" i="1"/>
  <c r="IZ31" i="1"/>
  <c r="IY31" i="1"/>
  <c r="IX31" i="1"/>
  <c r="IW31" i="1"/>
  <c r="IV31" i="1"/>
  <c r="IU31" i="1"/>
  <c r="IT31" i="1"/>
  <c r="IS31" i="1"/>
  <c r="IR31" i="1"/>
  <c r="IQ31" i="1"/>
  <c r="IP31" i="1"/>
  <c r="IO31" i="1"/>
  <c r="IN31" i="1"/>
  <c r="IM31" i="1"/>
  <c r="IL31" i="1"/>
  <c r="IK31" i="1"/>
  <c r="IJ31" i="1"/>
  <c r="II31" i="1"/>
  <c r="IH31" i="1"/>
  <c r="IG31" i="1"/>
  <c r="IF31" i="1"/>
  <c r="IE31" i="1"/>
  <c r="ID31" i="1"/>
  <c r="IC31" i="1"/>
  <c r="IB31" i="1"/>
  <c r="IA31" i="1"/>
  <c r="DS31" i="1"/>
  <c r="DU31" i="1" s="1"/>
  <c r="JK37" i="1" l="1"/>
  <c r="JL37" i="1"/>
  <c r="JK41" i="1"/>
  <c r="JL33" i="1"/>
  <c r="JL32" i="1"/>
  <c r="JK33" i="1"/>
  <c r="JK40" i="1"/>
  <c r="JK32" i="1"/>
  <c r="JL38" i="1"/>
  <c r="JL39" i="1"/>
  <c r="JK38" i="1"/>
  <c r="JK39" i="1"/>
  <c r="JL40" i="1"/>
  <c r="JL41" i="1"/>
  <c r="JL35" i="1"/>
  <c r="JL36" i="1"/>
  <c r="JK35" i="1"/>
  <c r="JK36" i="1"/>
  <c r="JK31" i="1"/>
  <c r="JK34" i="1"/>
  <c r="JL31" i="1"/>
  <c r="JL34" i="1"/>
  <c r="BY302" i="17"/>
  <c r="BX302" i="17"/>
  <c r="BY3" i="17"/>
  <c r="BX3" i="17"/>
  <c r="BA302" i="17"/>
  <c r="AZ302" i="17"/>
  <c r="BA3" i="17"/>
  <c r="AZ3" i="17"/>
  <c r="IB46" i="1"/>
  <c r="IB60" i="1"/>
  <c r="IB59" i="1"/>
  <c r="IB57" i="1"/>
  <c r="IB56" i="1"/>
  <c r="IB55" i="1"/>
  <c r="IB54" i="1"/>
  <c r="IB53" i="1"/>
  <c r="IB52" i="1"/>
  <c r="IB51" i="1"/>
  <c r="IB50" i="1"/>
  <c r="IB49" i="1"/>
  <c r="IB48" i="1"/>
  <c r="IB47" i="1"/>
  <c r="IB30" i="1"/>
  <c r="IB29" i="1"/>
  <c r="IB28" i="1"/>
  <c r="IB27" i="1"/>
  <c r="IB22" i="1"/>
  <c r="IB18" i="1"/>
  <c r="IB17" i="1"/>
  <c r="IB16" i="1"/>
  <c r="IB15" i="1"/>
  <c r="IB6" i="1"/>
  <c r="IB5" i="1"/>
  <c r="IB13" i="1"/>
  <c r="IB12" i="1"/>
  <c r="J35" i="19"/>
  <c r="J34" i="19"/>
  <c r="J33" i="19"/>
  <c r="J32" i="19"/>
  <c r="J31" i="19"/>
  <c r="J30" i="19"/>
  <c r="J29" i="19"/>
  <c r="J28" i="19"/>
  <c r="J27" i="19"/>
  <c r="J26" i="19"/>
  <c r="J25" i="19"/>
  <c r="J24" i="19"/>
  <c r="J21" i="19"/>
  <c r="J20" i="19"/>
  <c r="J19" i="19"/>
  <c r="J18" i="19"/>
  <c r="J17" i="19"/>
  <c r="J16" i="19"/>
  <c r="J15" i="19"/>
  <c r="J14" i="19"/>
  <c r="J11" i="19"/>
  <c r="J10" i="19"/>
  <c r="J9" i="19"/>
  <c r="J8" i="19"/>
  <c r="J7" i="19"/>
  <c r="J6" i="19"/>
  <c r="J5" i="19"/>
  <c r="J4" i="19"/>
  <c r="JK2" i="35"/>
  <c r="JJ7" i="35"/>
  <c r="JJ6" i="35"/>
  <c r="JJ5" i="35"/>
  <c r="JI7" i="35"/>
  <c r="JI6" i="35"/>
  <c r="JI5" i="35"/>
  <c r="JH7" i="35"/>
  <c r="JH6" i="35"/>
  <c r="JH5" i="35"/>
  <c r="JG7" i="35"/>
  <c r="JG6" i="35"/>
  <c r="JG5" i="35"/>
  <c r="JF7" i="35"/>
  <c r="JF6" i="35"/>
  <c r="JF5" i="35"/>
  <c r="JE7" i="35"/>
  <c r="JE6" i="35"/>
  <c r="JE5" i="35"/>
  <c r="JD7" i="35"/>
  <c r="JD6" i="35"/>
  <c r="JD5" i="35"/>
  <c r="JC7" i="35"/>
  <c r="JC6" i="35"/>
  <c r="JC5" i="35"/>
  <c r="JB7" i="35"/>
  <c r="JB6" i="35"/>
  <c r="JB5" i="35"/>
  <c r="JA7" i="35"/>
  <c r="JA6" i="35"/>
  <c r="JA5" i="35"/>
  <c r="IZ7" i="35"/>
  <c r="IZ6" i="35"/>
  <c r="IZ5" i="35"/>
  <c r="IY7" i="35"/>
  <c r="IY6" i="35"/>
  <c r="IY5" i="35"/>
  <c r="IX7" i="35"/>
  <c r="IX6" i="35"/>
  <c r="IX5" i="35"/>
  <c r="IW7" i="35"/>
  <c r="IW6" i="35"/>
  <c r="IW5" i="35"/>
  <c r="IV7" i="35"/>
  <c r="IV6" i="35"/>
  <c r="IV5" i="35"/>
  <c r="IU7" i="35"/>
  <c r="IU6" i="35"/>
  <c r="IU5" i="35"/>
  <c r="IT7" i="35"/>
  <c r="IT6" i="35"/>
  <c r="IT5" i="35"/>
  <c r="IS7" i="35"/>
  <c r="IS6" i="35"/>
  <c r="IS5" i="35"/>
  <c r="IR7" i="35"/>
  <c r="IR6" i="35"/>
  <c r="IR5" i="35"/>
  <c r="IQ7" i="35"/>
  <c r="IQ6" i="35"/>
  <c r="IQ5" i="35"/>
  <c r="IP7" i="35"/>
  <c r="IP6" i="35"/>
  <c r="IP5" i="35"/>
  <c r="IO7" i="35"/>
  <c r="IO6" i="35"/>
  <c r="IO5" i="35"/>
  <c r="IN7" i="35"/>
  <c r="IN6" i="35"/>
  <c r="IN5" i="35"/>
  <c r="IM7" i="35"/>
  <c r="IM6" i="35"/>
  <c r="IM5" i="35"/>
  <c r="IL7" i="35"/>
  <c r="IL6" i="35"/>
  <c r="IL5" i="35"/>
  <c r="IK7" i="35"/>
  <c r="IK6" i="35"/>
  <c r="IK5" i="35"/>
  <c r="IJ7" i="35"/>
  <c r="IJ6" i="35"/>
  <c r="IJ5" i="35"/>
  <c r="II7" i="35"/>
  <c r="II6" i="35"/>
  <c r="II5" i="35"/>
  <c r="IH7" i="35"/>
  <c r="IH6" i="35"/>
  <c r="IH5" i="35"/>
  <c r="IG7" i="35"/>
  <c r="IG6" i="35"/>
  <c r="IG5" i="35"/>
  <c r="HY7" i="35"/>
  <c r="HY6" i="35"/>
  <c r="HY5" i="35"/>
  <c r="HX7" i="35"/>
  <c r="HX6" i="35"/>
  <c r="HX5" i="35"/>
  <c r="HW7" i="35"/>
  <c r="HW6" i="35"/>
  <c r="HW5" i="35"/>
  <c r="HV7" i="35"/>
  <c r="HV6" i="35"/>
  <c r="HV5" i="35"/>
  <c r="HU7" i="35"/>
  <c r="HU6" i="35"/>
  <c r="HU5" i="35"/>
  <c r="HT7" i="35"/>
  <c r="HT6" i="35"/>
  <c r="HT5" i="35"/>
  <c r="HS7" i="35"/>
  <c r="HS6" i="35"/>
  <c r="HS5" i="35"/>
  <c r="HR7" i="35"/>
  <c r="HR6" i="35"/>
  <c r="HR5" i="35"/>
  <c r="HQ7" i="35"/>
  <c r="HQ6" i="35"/>
  <c r="HQ5" i="35"/>
  <c r="HP7" i="35"/>
  <c r="HP6" i="35"/>
  <c r="HP5" i="35"/>
  <c r="HO7" i="35"/>
  <c r="HO6" i="35"/>
  <c r="HO5" i="35"/>
  <c r="HN7" i="35"/>
  <c r="HN6" i="35"/>
  <c r="HN5" i="35"/>
  <c r="HM7" i="35"/>
  <c r="HM6" i="35"/>
  <c r="HM5" i="35"/>
  <c r="HL7" i="35"/>
  <c r="HL6" i="35"/>
  <c r="HL5" i="35"/>
  <c r="HK7" i="35"/>
  <c r="HK6" i="35"/>
  <c r="HK5" i="35"/>
  <c r="HJ7" i="35"/>
  <c r="HJ6" i="35"/>
  <c r="HJ5" i="35"/>
  <c r="HI7" i="35"/>
  <c r="HI6" i="35"/>
  <c r="HI5" i="35"/>
  <c r="HH7" i="35"/>
  <c r="HH6" i="35"/>
  <c r="HH5" i="35"/>
  <c r="HG7" i="35"/>
  <c r="HG6" i="35"/>
  <c r="HG5" i="35"/>
  <c r="HF7" i="35"/>
  <c r="HF6" i="35"/>
  <c r="HF5" i="35"/>
  <c r="HE7" i="35"/>
  <c r="HE6" i="35"/>
  <c r="HE5" i="35"/>
  <c r="HD7" i="35"/>
  <c r="HD6" i="35"/>
  <c r="HD5" i="35"/>
  <c r="HC7" i="35"/>
  <c r="HC6" i="35"/>
  <c r="HC5" i="35"/>
  <c r="HB7" i="35"/>
  <c r="HB6" i="35"/>
  <c r="HB5" i="35"/>
  <c r="HA7" i="35"/>
  <c r="HA6" i="35"/>
  <c r="HA5" i="35"/>
  <c r="GZ7" i="35"/>
  <c r="GZ6" i="35"/>
  <c r="GZ5" i="35"/>
  <c r="GY7" i="35"/>
  <c r="GY6" i="35"/>
  <c r="GY5" i="35"/>
  <c r="GX7" i="35"/>
  <c r="GX6" i="35"/>
  <c r="GX5" i="35"/>
  <c r="GW7" i="35"/>
  <c r="GW6" i="35"/>
  <c r="GW5" i="35"/>
  <c r="GV7" i="35"/>
  <c r="GV6" i="35"/>
  <c r="GV5" i="35"/>
  <c r="GO7" i="35"/>
  <c r="GO6" i="35"/>
  <c r="GO5" i="35"/>
  <c r="GN7" i="35"/>
  <c r="GN6" i="35"/>
  <c r="GN5" i="35"/>
  <c r="GM7" i="35"/>
  <c r="GM6" i="35"/>
  <c r="GM5" i="35"/>
  <c r="GL7" i="35"/>
  <c r="GL6" i="35"/>
  <c r="GL5" i="35"/>
  <c r="GK7" i="35"/>
  <c r="GK6" i="35"/>
  <c r="GK5" i="35"/>
  <c r="GJ7" i="35"/>
  <c r="GJ6" i="35"/>
  <c r="GJ5" i="35"/>
  <c r="GI7" i="35"/>
  <c r="GI6" i="35"/>
  <c r="GI5" i="35"/>
  <c r="GH7" i="35"/>
  <c r="GH6" i="35"/>
  <c r="GH5" i="35"/>
  <c r="GG7" i="35"/>
  <c r="GG6" i="35"/>
  <c r="GG5" i="35"/>
  <c r="GF7" i="35"/>
  <c r="GF6" i="35"/>
  <c r="GF5" i="35"/>
  <c r="GE7" i="35"/>
  <c r="GE6" i="35"/>
  <c r="GE5" i="35"/>
  <c r="GD7" i="35"/>
  <c r="GD6" i="35"/>
  <c r="GD5" i="35"/>
  <c r="GC7" i="35"/>
  <c r="GC6" i="35"/>
  <c r="GC5" i="35"/>
  <c r="GB7" i="35"/>
  <c r="GB6" i="35"/>
  <c r="GB5" i="35"/>
  <c r="GA7" i="35"/>
  <c r="GA6" i="35"/>
  <c r="GA5" i="35"/>
  <c r="FZ7" i="35"/>
  <c r="FZ6" i="35"/>
  <c r="FZ5" i="35"/>
  <c r="FY7" i="35"/>
  <c r="FY6" i="35"/>
  <c r="FY5" i="35"/>
  <c r="FX7" i="35"/>
  <c r="FX6" i="35"/>
  <c r="FX5" i="35"/>
  <c r="FW7" i="35"/>
  <c r="FW6" i="35"/>
  <c r="FW5" i="35"/>
  <c r="FV7" i="35"/>
  <c r="FV6" i="35"/>
  <c r="FV5" i="35"/>
  <c r="FU7" i="35"/>
  <c r="FU6" i="35"/>
  <c r="FU5" i="35"/>
  <c r="FT7" i="35"/>
  <c r="FT6" i="35"/>
  <c r="FT5" i="35"/>
  <c r="FS7" i="35"/>
  <c r="FS6" i="35"/>
  <c r="FS5" i="35"/>
  <c r="FR7" i="35"/>
  <c r="FR6" i="35"/>
  <c r="FR5" i="35"/>
  <c r="FQ7" i="35"/>
  <c r="FQ6" i="35"/>
  <c r="FQ5" i="35"/>
  <c r="FP7" i="35"/>
  <c r="FP6" i="35"/>
  <c r="FP5" i="35"/>
  <c r="FO7" i="35"/>
  <c r="FO6" i="35"/>
  <c r="FO5" i="35"/>
  <c r="FN7" i="35"/>
  <c r="FN6" i="35"/>
  <c r="FN5" i="35"/>
  <c r="FM7" i="35"/>
  <c r="FM6" i="35"/>
  <c r="FM5" i="35"/>
  <c r="FL7" i="35"/>
  <c r="FL6" i="35"/>
  <c r="FL5" i="35"/>
  <c r="FE7" i="35"/>
  <c r="FE6" i="35"/>
  <c r="FE5" i="35"/>
  <c r="FD7" i="35"/>
  <c r="FD6" i="35"/>
  <c r="FD5" i="35"/>
  <c r="FC7" i="35"/>
  <c r="FC6" i="35"/>
  <c r="FC5" i="35"/>
  <c r="FB7" i="35"/>
  <c r="FB6" i="35"/>
  <c r="FB5" i="35"/>
  <c r="FA7" i="35"/>
  <c r="FA6" i="35"/>
  <c r="FA5" i="35"/>
  <c r="EZ7" i="35"/>
  <c r="EZ6" i="35"/>
  <c r="EZ5" i="35"/>
  <c r="EY7" i="35"/>
  <c r="EY6" i="35"/>
  <c r="EY5" i="35"/>
  <c r="EX7" i="35"/>
  <c r="EX6" i="35"/>
  <c r="EX5" i="35"/>
  <c r="EW7" i="35"/>
  <c r="EW6" i="35"/>
  <c r="EW5" i="35"/>
  <c r="EV7" i="35"/>
  <c r="EV6" i="35"/>
  <c r="EV5" i="35"/>
  <c r="EU7" i="35"/>
  <c r="EU6" i="35"/>
  <c r="EU5" i="35"/>
  <c r="ET7" i="35"/>
  <c r="ET6" i="35"/>
  <c r="ET5" i="35"/>
  <c r="ES7" i="35"/>
  <c r="ES6" i="35"/>
  <c r="ES5" i="35"/>
  <c r="ER7" i="35"/>
  <c r="ER6" i="35"/>
  <c r="ER5" i="35"/>
  <c r="EQ7" i="35"/>
  <c r="EQ6" i="35"/>
  <c r="EQ5" i="35"/>
  <c r="EP7" i="35"/>
  <c r="EP6" i="35"/>
  <c r="EP5" i="35"/>
  <c r="EO7" i="35"/>
  <c r="EO6" i="35"/>
  <c r="EO5" i="35"/>
  <c r="EN7" i="35"/>
  <c r="EN6" i="35"/>
  <c r="EN5" i="35"/>
  <c r="EM7" i="35"/>
  <c r="EM6" i="35"/>
  <c r="EM5" i="35"/>
  <c r="EL7" i="35"/>
  <c r="EL6" i="35"/>
  <c r="EL5" i="35"/>
  <c r="EK7" i="35"/>
  <c r="EK6" i="35"/>
  <c r="EK5" i="35"/>
  <c r="EJ7" i="35"/>
  <c r="EJ6" i="35"/>
  <c r="EJ5" i="35"/>
  <c r="EI7" i="35"/>
  <c r="EI6" i="35"/>
  <c r="EI5" i="35"/>
  <c r="EH7" i="35"/>
  <c r="EH6" i="35"/>
  <c r="EH5" i="35"/>
  <c r="EG7" i="35"/>
  <c r="EG6" i="35"/>
  <c r="EG5" i="35"/>
  <c r="EF7" i="35"/>
  <c r="EF6" i="35"/>
  <c r="EF5" i="35"/>
  <c r="EE7" i="35"/>
  <c r="EE6" i="35"/>
  <c r="EE5" i="35"/>
  <c r="ED7" i="35"/>
  <c r="ED6" i="35"/>
  <c r="ED5" i="35"/>
  <c r="EC7" i="35"/>
  <c r="EC6" i="35"/>
  <c r="EC5" i="35"/>
  <c r="EB7" i="35"/>
  <c r="EB6" i="35"/>
  <c r="EB5" i="35"/>
  <c r="JK2" i="34"/>
  <c r="JJ52" i="34"/>
  <c r="JJ51" i="34"/>
  <c r="JJ50" i="34"/>
  <c r="JJ46" i="34"/>
  <c r="JJ45" i="34"/>
  <c r="JJ44" i="34"/>
  <c r="JJ40" i="34"/>
  <c r="JJ39" i="34"/>
  <c r="JJ38" i="34"/>
  <c r="JJ34" i="34"/>
  <c r="JJ33" i="34"/>
  <c r="JJ32" i="34"/>
  <c r="JJ28" i="34"/>
  <c r="JJ27" i="34"/>
  <c r="JJ26" i="34"/>
  <c r="JJ22" i="34"/>
  <c r="JJ21" i="34"/>
  <c r="JJ20" i="34"/>
  <c r="JJ16" i="34"/>
  <c r="JJ15" i="34"/>
  <c r="JJ14" i="34"/>
  <c r="JI52" i="34"/>
  <c r="JI51" i="34"/>
  <c r="JI50" i="34"/>
  <c r="JI46" i="34"/>
  <c r="JI45" i="34"/>
  <c r="JI44" i="34"/>
  <c r="JI40" i="34"/>
  <c r="JI39" i="34"/>
  <c r="JI38" i="34"/>
  <c r="JI34" i="34"/>
  <c r="JI33" i="34"/>
  <c r="JI32" i="34"/>
  <c r="JI28" i="34"/>
  <c r="JI27" i="34"/>
  <c r="JI26" i="34"/>
  <c r="JI22" i="34"/>
  <c r="JI21" i="34"/>
  <c r="JI20" i="34"/>
  <c r="JI16" i="34"/>
  <c r="JI15" i="34"/>
  <c r="JI14" i="34"/>
  <c r="JH52" i="34"/>
  <c r="JH51" i="34"/>
  <c r="JH50" i="34"/>
  <c r="JH46" i="34"/>
  <c r="JH45" i="34"/>
  <c r="JH44" i="34"/>
  <c r="JH40" i="34"/>
  <c r="JH39" i="34"/>
  <c r="JH38" i="34"/>
  <c r="JH34" i="34"/>
  <c r="JH33" i="34"/>
  <c r="JH32" i="34"/>
  <c r="JH28" i="34"/>
  <c r="JH27" i="34"/>
  <c r="JH26" i="34"/>
  <c r="JH22" i="34"/>
  <c r="JH21" i="34"/>
  <c r="JH20" i="34"/>
  <c r="JH16" i="34"/>
  <c r="JH15" i="34"/>
  <c r="JH14" i="34"/>
  <c r="JG52" i="34"/>
  <c r="JG51" i="34"/>
  <c r="JG50" i="34"/>
  <c r="JG46" i="34"/>
  <c r="JG45" i="34"/>
  <c r="JG44" i="34"/>
  <c r="JG40" i="34"/>
  <c r="JG39" i="34"/>
  <c r="JG38" i="34"/>
  <c r="JG34" i="34"/>
  <c r="JG33" i="34"/>
  <c r="JG32" i="34"/>
  <c r="JG28" i="34"/>
  <c r="JG27" i="34"/>
  <c r="JG26" i="34"/>
  <c r="JG22" i="34"/>
  <c r="JG21" i="34"/>
  <c r="JG20" i="34"/>
  <c r="JG16" i="34"/>
  <c r="JG15" i="34"/>
  <c r="JG14" i="34"/>
  <c r="JF52" i="34"/>
  <c r="JF51" i="34"/>
  <c r="JF50" i="34"/>
  <c r="JF46" i="34"/>
  <c r="JF45" i="34"/>
  <c r="JF44" i="34"/>
  <c r="JF40" i="34"/>
  <c r="JF39" i="34"/>
  <c r="JF38" i="34"/>
  <c r="JF34" i="34"/>
  <c r="JF33" i="34"/>
  <c r="JF32" i="34"/>
  <c r="JF28" i="34"/>
  <c r="JF27" i="34"/>
  <c r="JF26" i="34"/>
  <c r="JF22" i="34"/>
  <c r="JF21" i="34"/>
  <c r="JF20" i="34"/>
  <c r="JF16" i="34"/>
  <c r="JF15" i="34"/>
  <c r="JF14" i="34"/>
  <c r="JE52" i="34"/>
  <c r="JE51" i="34"/>
  <c r="JE50" i="34"/>
  <c r="JE46" i="34"/>
  <c r="JE45" i="34"/>
  <c r="JE44" i="34"/>
  <c r="JE40" i="34"/>
  <c r="JE39" i="34"/>
  <c r="JE38" i="34"/>
  <c r="JE34" i="34"/>
  <c r="JE33" i="34"/>
  <c r="JE32" i="34"/>
  <c r="JE28" i="34"/>
  <c r="JE27" i="34"/>
  <c r="JE26" i="34"/>
  <c r="JE22" i="34"/>
  <c r="JE21" i="34"/>
  <c r="JE20" i="34"/>
  <c r="JE16" i="34"/>
  <c r="JE15" i="34"/>
  <c r="JE14" i="34"/>
  <c r="JD52" i="34"/>
  <c r="JD51" i="34"/>
  <c r="JD50" i="34"/>
  <c r="JD46" i="34"/>
  <c r="JD45" i="34"/>
  <c r="JD44" i="34"/>
  <c r="JD40" i="34"/>
  <c r="JD39" i="34"/>
  <c r="JD38" i="34"/>
  <c r="JD34" i="34"/>
  <c r="JD33" i="34"/>
  <c r="JD32" i="34"/>
  <c r="JD28" i="34"/>
  <c r="JD27" i="34"/>
  <c r="JD26" i="34"/>
  <c r="JD22" i="34"/>
  <c r="JD21" i="34"/>
  <c r="JD20" i="34"/>
  <c r="JD16" i="34"/>
  <c r="JD15" i="34"/>
  <c r="JD14" i="34"/>
  <c r="JC52" i="34"/>
  <c r="JC51" i="34"/>
  <c r="JC50" i="34"/>
  <c r="JC46" i="34"/>
  <c r="JC45" i="34"/>
  <c r="JC44" i="34"/>
  <c r="JC40" i="34"/>
  <c r="JC39" i="34"/>
  <c r="JC38" i="34"/>
  <c r="JC34" i="34"/>
  <c r="JC33" i="34"/>
  <c r="JC32" i="34"/>
  <c r="JC28" i="34"/>
  <c r="JC27" i="34"/>
  <c r="JC26" i="34"/>
  <c r="JC22" i="34"/>
  <c r="JC21" i="34"/>
  <c r="JC20" i="34"/>
  <c r="JC16" i="34"/>
  <c r="JC15" i="34"/>
  <c r="JC14" i="34"/>
  <c r="JB52" i="34"/>
  <c r="JB51" i="34"/>
  <c r="JB50" i="34"/>
  <c r="JB46" i="34"/>
  <c r="JB45" i="34"/>
  <c r="JB44" i="34"/>
  <c r="JB40" i="34"/>
  <c r="JB39" i="34"/>
  <c r="JB38" i="34"/>
  <c r="JB34" i="34"/>
  <c r="JB33" i="34"/>
  <c r="JB32" i="34"/>
  <c r="JB28" i="34"/>
  <c r="JB27" i="34"/>
  <c r="JB26" i="34"/>
  <c r="JB22" i="34"/>
  <c r="JB21" i="34"/>
  <c r="JB20" i="34"/>
  <c r="JB16" i="34"/>
  <c r="JB15" i="34"/>
  <c r="JB14" i="34"/>
  <c r="JA52" i="34"/>
  <c r="JA51" i="34"/>
  <c r="JA50" i="34"/>
  <c r="JA46" i="34"/>
  <c r="JA45" i="34"/>
  <c r="JA44" i="34"/>
  <c r="JA40" i="34"/>
  <c r="JA39" i="34"/>
  <c r="JA38" i="34"/>
  <c r="JA34" i="34"/>
  <c r="JA33" i="34"/>
  <c r="JA32" i="34"/>
  <c r="JA28" i="34"/>
  <c r="JA27" i="34"/>
  <c r="JA26" i="34"/>
  <c r="JA22" i="34"/>
  <c r="JA21" i="34"/>
  <c r="JA20" i="34"/>
  <c r="JA16" i="34"/>
  <c r="JA15" i="34"/>
  <c r="JA14" i="34"/>
  <c r="IZ52" i="34"/>
  <c r="IZ51" i="34"/>
  <c r="IZ50" i="34"/>
  <c r="IZ46" i="34"/>
  <c r="IZ45" i="34"/>
  <c r="IZ44" i="34"/>
  <c r="IZ40" i="34"/>
  <c r="IZ39" i="34"/>
  <c r="IZ38" i="34"/>
  <c r="IZ34" i="34"/>
  <c r="IZ33" i="34"/>
  <c r="IZ32" i="34"/>
  <c r="IZ28" i="34"/>
  <c r="IZ27" i="34"/>
  <c r="IZ26" i="34"/>
  <c r="IZ22" i="34"/>
  <c r="IZ21" i="34"/>
  <c r="IZ20" i="34"/>
  <c r="IZ16" i="34"/>
  <c r="IZ15" i="34"/>
  <c r="IZ14" i="34"/>
  <c r="IY52" i="34"/>
  <c r="IY51" i="34"/>
  <c r="IY50" i="34"/>
  <c r="IY46" i="34"/>
  <c r="IY45" i="34"/>
  <c r="IY44" i="34"/>
  <c r="IY40" i="34"/>
  <c r="IY39" i="34"/>
  <c r="IY38" i="34"/>
  <c r="IY34" i="34"/>
  <c r="IY33" i="34"/>
  <c r="IY32" i="34"/>
  <c r="IY28" i="34"/>
  <c r="IY27" i="34"/>
  <c r="IY26" i="34"/>
  <c r="IY22" i="34"/>
  <c r="IY21" i="34"/>
  <c r="IY20" i="34"/>
  <c r="IY16" i="34"/>
  <c r="IY15" i="34"/>
  <c r="IY14" i="34"/>
  <c r="IX52" i="34"/>
  <c r="IX51" i="34"/>
  <c r="IX50" i="34"/>
  <c r="IX46" i="34"/>
  <c r="IX45" i="34"/>
  <c r="IX44" i="34"/>
  <c r="IX40" i="34"/>
  <c r="IX39" i="34"/>
  <c r="IX38" i="34"/>
  <c r="IX34" i="34"/>
  <c r="IX33" i="34"/>
  <c r="IX32" i="34"/>
  <c r="IX28" i="34"/>
  <c r="IX27" i="34"/>
  <c r="IX26" i="34"/>
  <c r="IX22" i="34"/>
  <c r="IX21" i="34"/>
  <c r="IX20" i="34"/>
  <c r="IX16" i="34"/>
  <c r="IX15" i="34"/>
  <c r="IX14" i="34"/>
  <c r="IW52" i="34"/>
  <c r="IW51" i="34"/>
  <c r="IW50" i="34"/>
  <c r="IW46" i="34"/>
  <c r="IW45" i="34"/>
  <c r="IW44" i="34"/>
  <c r="IW40" i="34"/>
  <c r="IW39" i="34"/>
  <c r="IW38" i="34"/>
  <c r="IW34" i="34"/>
  <c r="IW33" i="34"/>
  <c r="IW32" i="34"/>
  <c r="IW28" i="34"/>
  <c r="IW27" i="34"/>
  <c r="IW26" i="34"/>
  <c r="IW22" i="34"/>
  <c r="IW21" i="34"/>
  <c r="IW20" i="34"/>
  <c r="IW16" i="34"/>
  <c r="IW15" i="34"/>
  <c r="IW14" i="34"/>
  <c r="IV52" i="34"/>
  <c r="IV51" i="34"/>
  <c r="IV50" i="34"/>
  <c r="IV46" i="34"/>
  <c r="IV45" i="34"/>
  <c r="IV44" i="34"/>
  <c r="IV40" i="34"/>
  <c r="IV39" i="34"/>
  <c r="IV38" i="34"/>
  <c r="IV34" i="34"/>
  <c r="IV33" i="34"/>
  <c r="IV32" i="34"/>
  <c r="IV28" i="34"/>
  <c r="IV27" i="34"/>
  <c r="IV26" i="34"/>
  <c r="IV22" i="34"/>
  <c r="IV21" i="34"/>
  <c r="IV20" i="34"/>
  <c r="IV16" i="34"/>
  <c r="IV15" i="34"/>
  <c r="IV14" i="34"/>
  <c r="IU52" i="34"/>
  <c r="IU51" i="34"/>
  <c r="IU50" i="34"/>
  <c r="IU46" i="34"/>
  <c r="IU45" i="34"/>
  <c r="IU44" i="34"/>
  <c r="IU40" i="34"/>
  <c r="IU39" i="34"/>
  <c r="IU38" i="34"/>
  <c r="IU34" i="34"/>
  <c r="IU33" i="34"/>
  <c r="IU32" i="34"/>
  <c r="IU28" i="34"/>
  <c r="IU27" i="34"/>
  <c r="IU26" i="34"/>
  <c r="IU22" i="34"/>
  <c r="IU21" i="34"/>
  <c r="IU20" i="34"/>
  <c r="IU16" i="34"/>
  <c r="IU15" i="34"/>
  <c r="IU14" i="34"/>
  <c r="IT52" i="34"/>
  <c r="IT51" i="34"/>
  <c r="IT50" i="34"/>
  <c r="IT46" i="34"/>
  <c r="IT45" i="34"/>
  <c r="IT44" i="34"/>
  <c r="IT40" i="34"/>
  <c r="IT39" i="34"/>
  <c r="IT38" i="34"/>
  <c r="IT34" i="34"/>
  <c r="IT33" i="34"/>
  <c r="IT32" i="34"/>
  <c r="IT28" i="34"/>
  <c r="IT27" i="34"/>
  <c r="IT26" i="34"/>
  <c r="IT22" i="34"/>
  <c r="IT21" i="34"/>
  <c r="IT20" i="34"/>
  <c r="IT16" i="34"/>
  <c r="IT15" i="34"/>
  <c r="IT14" i="34"/>
  <c r="IS52" i="34"/>
  <c r="IS51" i="34"/>
  <c r="IS50" i="34"/>
  <c r="IS46" i="34"/>
  <c r="IS45" i="34"/>
  <c r="IS44" i="34"/>
  <c r="IS40" i="34"/>
  <c r="IS39" i="34"/>
  <c r="IS38" i="34"/>
  <c r="IS34" i="34"/>
  <c r="IS33" i="34"/>
  <c r="IS32" i="34"/>
  <c r="IS28" i="34"/>
  <c r="IS27" i="34"/>
  <c r="IS26" i="34"/>
  <c r="IS22" i="34"/>
  <c r="IS21" i="34"/>
  <c r="IS20" i="34"/>
  <c r="IS16" i="34"/>
  <c r="IS15" i="34"/>
  <c r="IS14" i="34"/>
  <c r="IR52" i="34"/>
  <c r="IR51" i="34"/>
  <c r="IR50" i="34"/>
  <c r="IR46" i="34"/>
  <c r="IR45" i="34"/>
  <c r="IR44" i="34"/>
  <c r="IR40" i="34"/>
  <c r="IR39" i="34"/>
  <c r="IR38" i="34"/>
  <c r="IR34" i="34"/>
  <c r="IR33" i="34"/>
  <c r="IR32" i="34"/>
  <c r="IR28" i="34"/>
  <c r="IR27" i="34"/>
  <c r="IR26" i="34"/>
  <c r="IR22" i="34"/>
  <c r="IR21" i="34"/>
  <c r="IR20" i="34"/>
  <c r="IR16" i="34"/>
  <c r="IR15" i="34"/>
  <c r="IR14" i="34"/>
  <c r="IQ52" i="34"/>
  <c r="IQ51" i="34"/>
  <c r="IQ50" i="34"/>
  <c r="IQ46" i="34"/>
  <c r="IQ45" i="34"/>
  <c r="IQ44" i="34"/>
  <c r="IQ40" i="34"/>
  <c r="IQ39" i="34"/>
  <c r="IQ38" i="34"/>
  <c r="IQ34" i="34"/>
  <c r="IQ33" i="34"/>
  <c r="IQ32" i="34"/>
  <c r="IQ28" i="34"/>
  <c r="IQ27" i="34"/>
  <c r="IQ26" i="34"/>
  <c r="IQ22" i="34"/>
  <c r="IQ21" i="34"/>
  <c r="IQ20" i="34"/>
  <c r="IQ16" i="34"/>
  <c r="IQ15" i="34"/>
  <c r="IQ14" i="34"/>
  <c r="IP52" i="34"/>
  <c r="IP51" i="34"/>
  <c r="IP50" i="34"/>
  <c r="IP46" i="34"/>
  <c r="IP45" i="34"/>
  <c r="IP44" i="34"/>
  <c r="IP40" i="34"/>
  <c r="IP39" i="34"/>
  <c r="IP38" i="34"/>
  <c r="IP34" i="34"/>
  <c r="IP33" i="34"/>
  <c r="IP32" i="34"/>
  <c r="IP28" i="34"/>
  <c r="IP27" i="34"/>
  <c r="IP26" i="34"/>
  <c r="IP22" i="34"/>
  <c r="IP21" i="34"/>
  <c r="IP20" i="34"/>
  <c r="IP16" i="34"/>
  <c r="IP15" i="34"/>
  <c r="IP14" i="34"/>
  <c r="IO52" i="34"/>
  <c r="IO51" i="34"/>
  <c r="IO50" i="34"/>
  <c r="IO46" i="34"/>
  <c r="IO45" i="34"/>
  <c r="IO44" i="34"/>
  <c r="IO40" i="34"/>
  <c r="IO39" i="34"/>
  <c r="IO38" i="34"/>
  <c r="IO34" i="34"/>
  <c r="IO33" i="34"/>
  <c r="IO32" i="34"/>
  <c r="IO28" i="34"/>
  <c r="IO27" i="34"/>
  <c r="IO26" i="34"/>
  <c r="IO22" i="34"/>
  <c r="IO21" i="34"/>
  <c r="IO20" i="34"/>
  <c r="IO16" i="34"/>
  <c r="IO15" i="34"/>
  <c r="IO14" i="34"/>
  <c r="IN52" i="34"/>
  <c r="IN51" i="34"/>
  <c r="IN50" i="34"/>
  <c r="IN46" i="34"/>
  <c r="IN45" i="34"/>
  <c r="IN44" i="34"/>
  <c r="IN40" i="34"/>
  <c r="IN39" i="34"/>
  <c r="IN38" i="34"/>
  <c r="IN34" i="34"/>
  <c r="IN33" i="34"/>
  <c r="IN32" i="34"/>
  <c r="IN28" i="34"/>
  <c r="IN27" i="34"/>
  <c r="IN26" i="34"/>
  <c r="IN22" i="34"/>
  <c r="IN21" i="34"/>
  <c r="IN20" i="34"/>
  <c r="IN16" i="34"/>
  <c r="IN15" i="34"/>
  <c r="IN14" i="34"/>
  <c r="IM52" i="34"/>
  <c r="IM51" i="34"/>
  <c r="IM50" i="34"/>
  <c r="IM46" i="34"/>
  <c r="IM45" i="34"/>
  <c r="IM44" i="34"/>
  <c r="IM40" i="34"/>
  <c r="IM39" i="34"/>
  <c r="IM38" i="34"/>
  <c r="IM34" i="34"/>
  <c r="IM33" i="34"/>
  <c r="IM32" i="34"/>
  <c r="IM28" i="34"/>
  <c r="IM27" i="34"/>
  <c r="IM26" i="34"/>
  <c r="IM22" i="34"/>
  <c r="IM21" i="34"/>
  <c r="IM20" i="34"/>
  <c r="IM16" i="34"/>
  <c r="IM15" i="34"/>
  <c r="IM14" i="34"/>
  <c r="IL52" i="34"/>
  <c r="IL51" i="34"/>
  <c r="IL50" i="34"/>
  <c r="IL46" i="34"/>
  <c r="IL45" i="34"/>
  <c r="IL44" i="34"/>
  <c r="IL40" i="34"/>
  <c r="IL39" i="34"/>
  <c r="IL38" i="34"/>
  <c r="IL34" i="34"/>
  <c r="IL33" i="34"/>
  <c r="IL32" i="34"/>
  <c r="IL28" i="34"/>
  <c r="IL27" i="34"/>
  <c r="IL26" i="34"/>
  <c r="IL22" i="34"/>
  <c r="IL21" i="34"/>
  <c r="IL20" i="34"/>
  <c r="IL16" i="34"/>
  <c r="IL15" i="34"/>
  <c r="IL14" i="34"/>
  <c r="IK52" i="34"/>
  <c r="IK51" i="34"/>
  <c r="IK50" i="34"/>
  <c r="IK46" i="34"/>
  <c r="IK45" i="34"/>
  <c r="IK44" i="34"/>
  <c r="IK40" i="34"/>
  <c r="IK39" i="34"/>
  <c r="IK38" i="34"/>
  <c r="IK34" i="34"/>
  <c r="IK33" i="34"/>
  <c r="IK32" i="34"/>
  <c r="IK28" i="34"/>
  <c r="IK27" i="34"/>
  <c r="IK26" i="34"/>
  <c r="IK22" i="34"/>
  <c r="IK21" i="34"/>
  <c r="IK20" i="34"/>
  <c r="IK16" i="34"/>
  <c r="IK15" i="34"/>
  <c r="IK14" i="34"/>
  <c r="IJ52" i="34"/>
  <c r="IJ51" i="34"/>
  <c r="IJ50" i="34"/>
  <c r="IJ46" i="34"/>
  <c r="IJ45" i="34"/>
  <c r="IJ44" i="34"/>
  <c r="IJ40" i="34"/>
  <c r="IJ39" i="34"/>
  <c r="IJ38" i="34"/>
  <c r="IJ34" i="34"/>
  <c r="IJ33" i="34"/>
  <c r="IJ32" i="34"/>
  <c r="IJ28" i="34"/>
  <c r="IJ27" i="34"/>
  <c r="IJ26" i="34"/>
  <c r="IJ22" i="34"/>
  <c r="IJ21" i="34"/>
  <c r="IJ20" i="34"/>
  <c r="IJ16" i="34"/>
  <c r="IJ15" i="34"/>
  <c r="IJ14" i="34"/>
  <c r="II52" i="34"/>
  <c r="II51" i="34"/>
  <c r="II50" i="34"/>
  <c r="II46" i="34"/>
  <c r="II45" i="34"/>
  <c r="II44" i="34"/>
  <c r="II40" i="34"/>
  <c r="II39" i="34"/>
  <c r="II38" i="34"/>
  <c r="II34" i="34"/>
  <c r="II33" i="34"/>
  <c r="II32" i="34"/>
  <c r="II28" i="34"/>
  <c r="II27" i="34"/>
  <c r="II26" i="34"/>
  <c r="II22" i="34"/>
  <c r="II21" i="34"/>
  <c r="II20" i="34"/>
  <c r="II16" i="34"/>
  <c r="II15" i="34"/>
  <c r="II14" i="34"/>
  <c r="IH52" i="34"/>
  <c r="IH51" i="34"/>
  <c r="IH50" i="34"/>
  <c r="IH46" i="34"/>
  <c r="IH45" i="34"/>
  <c r="IH44" i="34"/>
  <c r="IH40" i="34"/>
  <c r="IH39" i="34"/>
  <c r="IH38" i="34"/>
  <c r="IH34" i="34"/>
  <c r="IH33" i="34"/>
  <c r="IH32" i="34"/>
  <c r="IH28" i="34"/>
  <c r="IH27" i="34"/>
  <c r="IH26" i="34"/>
  <c r="IH22" i="34"/>
  <c r="IH21" i="34"/>
  <c r="IH20" i="34"/>
  <c r="IH16" i="34"/>
  <c r="IH15" i="34"/>
  <c r="IH14" i="34"/>
  <c r="IG52" i="34"/>
  <c r="IG51" i="34"/>
  <c r="IG50" i="34"/>
  <c r="IG46" i="34"/>
  <c r="IG45" i="34"/>
  <c r="IG44" i="34"/>
  <c r="IG40" i="34"/>
  <c r="IG39" i="34"/>
  <c r="IG38" i="34"/>
  <c r="IG34" i="34"/>
  <c r="IG33" i="34"/>
  <c r="IG32" i="34"/>
  <c r="IG28" i="34"/>
  <c r="IG27" i="34"/>
  <c r="IG26" i="34"/>
  <c r="IG22" i="34"/>
  <c r="IG21" i="34"/>
  <c r="IG20" i="34"/>
  <c r="IG16" i="34"/>
  <c r="IG15" i="34"/>
  <c r="IG14" i="34"/>
  <c r="HY52" i="34"/>
  <c r="HY51" i="34"/>
  <c r="HY50" i="34"/>
  <c r="HY46" i="34"/>
  <c r="HY45" i="34"/>
  <c r="HY44" i="34"/>
  <c r="HY40" i="34"/>
  <c r="HY39" i="34"/>
  <c r="HY38" i="34"/>
  <c r="HY34" i="34"/>
  <c r="HY33" i="34"/>
  <c r="HY32" i="34"/>
  <c r="HY28" i="34"/>
  <c r="HY27" i="34"/>
  <c r="HY26" i="34"/>
  <c r="HY22" i="34"/>
  <c r="HY21" i="34"/>
  <c r="HY20" i="34"/>
  <c r="HY16" i="34"/>
  <c r="HY15" i="34"/>
  <c r="HY14" i="34"/>
  <c r="HX52" i="34"/>
  <c r="HX51" i="34"/>
  <c r="HX50" i="34"/>
  <c r="HX46" i="34"/>
  <c r="HX45" i="34"/>
  <c r="HX44" i="34"/>
  <c r="HX40" i="34"/>
  <c r="HX39" i="34"/>
  <c r="HX38" i="34"/>
  <c r="HX34" i="34"/>
  <c r="HX33" i="34"/>
  <c r="HX32" i="34"/>
  <c r="HX28" i="34"/>
  <c r="HX27" i="34"/>
  <c r="HX26" i="34"/>
  <c r="HX22" i="34"/>
  <c r="HX21" i="34"/>
  <c r="HX20" i="34"/>
  <c r="HX16" i="34"/>
  <c r="HX15" i="34"/>
  <c r="HX14" i="34"/>
  <c r="HW52" i="34"/>
  <c r="HW51" i="34"/>
  <c r="HW50" i="34"/>
  <c r="HW46" i="34"/>
  <c r="HW45" i="34"/>
  <c r="HW44" i="34"/>
  <c r="HW40" i="34"/>
  <c r="HW39" i="34"/>
  <c r="HW38" i="34"/>
  <c r="HW34" i="34"/>
  <c r="HW33" i="34"/>
  <c r="HW32" i="34"/>
  <c r="HW28" i="34"/>
  <c r="HW27" i="34"/>
  <c r="HW26" i="34"/>
  <c r="HW22" i="34"/>
  <c r="HW21" i="34"/>
  <c r="HW20" i="34"/>
  <c r="HW16" i="34"/>
  <c r="HW15" i="34"/>
  <c r="HW14" i="34"/>
  <c r="HV52" i="34"/>
  <c r="HV51" i="34"/>
  <c r="HV50" i="34"/>
  <c r="HV46" i="34"/>
  <c r="HV45" i="34"/>
  <c r="HV44" i="34"/>
  <c r="HV40" i="34"/>
  <c r="HV39" i="34"/>
  <c r="HV38" i="34"/>
  <c r="HV34" i="34"/>
  <c r="HV33" i="34"/>
  <c r="HV32" i="34"/>
  <c r="HV28" i="34"/>
  <c r="HV27" i="34"/>
  <c r="HV26" i="34"/>
  <c r="HV22" i="34"/>
  <c r="HV21" i="34"/>
  <c r="HV20" i="34"/>
  <c r="HV16" i="34"/>
  <c r="HV15" i="34"/>
  <c r="HV14" i="34"/>
  <c r="HU52" i="34"/>
  <c r="HU51" i="34"/>
  <c r="HU50" i="34"/>
  <c r="HU46" i="34"/>
  <c r="HU45" i="34"/>
  <c r="HU44" i="34"/>
  <c r="HU40" i="34"/>
  <c r="HU39" i="34"/>
  <c r="HU38" i="34"/>
  <c r="HU34" i="34"/>
  <c r="HU33" i="34"/>
  <c r="HU32" i="34"/>
  <c r="HU28" i="34"/>
  <c r="HU27" i="34"/>
  <c r="HU26" i="34"/>
  <c r="HU22" i="34"/>
  <c r="HU21" i="34"/>
  <c r="HU20" i="34"/>
  <c r="HU16" i="34"/>
  <c r="HU15" i="34"/>
  <c r="HU14" i="34"/>
  <c r="HT52" i="34"/>
  <c r="HT51" i="34"/>
  <c r="HT50" i="34"/>
  <c r="HT46" i="34"/>
  <c r="HT45" i="34"/>
  <c r="HT44" i="34"/>
  <c r="HT40" i="34"/>
  <c r="HT39" i="34"/>
  <c r="HT38" i="34"/>
  <c r="HT34" i="34"/>
  <c r="HT33" i="34"/>
  <c r="HT32" i="34"/>
  <c r="HT28" i="34"/>
  <c r="HT27" i="34"/>
  <c r="HT26" i="34"/>
  <c r="HT22" i="34"/>
  <c r="HT21" i="34"/>
  <c r="HT20" i="34"/>
  <c r="HT16" i="34"/>
  <c r="HT15" i="34"/>
  <c r="HT14" i="34"/>
  <c r="HS52" i="34"/>
  <c r="HS51" i="34"/>
  <c r="HS50" i="34"/>
  <c r="HS46" i="34"/>
  <c r="HS45" i="34"/>
  <c r="HS44" i="34"/>
  <c r="HS40" i="34"/>
  <c r="HS39" i="34"/>
  <c r="HS38" i="34"/>
  <c r="HS34" i="34"/>
  <c r="HS33" i="34"/>
  <c r="HS32" i="34"/>
  <c r="HS28" i="34"/>
  <c r="HS27" i="34"/>
  <c r="HS26" i="34"/>
  <c r="HS22" i="34"/>
  <c r="HS21" i="34"/>
  <c r="HS20" i="34"/>
  <c r="HS16" i="34"/>
  <c r="HS15" i="34"/>
  <c r="HS14" i="34"/>
  <c r="HR52" i="34"/>
  <c r="HR51" i="34"/>
  <c r="HR50" i="34"/>
  <c r="HR46" i="34"/>
  <c r="HR45" i="34"/>
  <c r="HR44" i="34"/>
  <c r="HR40" i="34"/>
  <c r="HR39" i="34"/>
  <c r="HR38" i="34"/>
  <c r="HR34" i="34"/>
  <c r="HR33" i="34"/>
  <c r="HR32" i="34"/>
  <c r="HR28" i="34"/>
  <c r="HR27" i="34"/>
  <c r="HR26" i="34"/>
  <c r="HR22" i="34"/>
  <c r="HR21" i="34"/>
  <c r="HR20" i="34"/>
  <c r="HR16" i="34"/>
  <c r="HR15" i="34"/>
  <c r="HR14" i="34"/>
  <c r="HQ52" i="34"/>
  <c r="HQ51" i="34"/>
  <c r="HQ50" i="34"/>
  <c r="HQ46" i="34"/>
  <c r="HQ45" i="34"/>
  <c r="HQ44" i="34"/>
  <c r="HQ40" i="34"/>
  <c r="HQ39" i="34"/>
  <c r="HQ38" i="34"/>
  <c r="HQ34" i="34"/>
  <c r="HQ33" i="34"/>
  <c r="HQ32" i="34"/>
  <c r="HQ28" i="34"/>
  <c r="HQ27" i="34"/>
  <c r="HQ26" i="34"/>
  <c r="HQ22" i="34"/>
  <c r="HQ21" i="34"/>
  <c r="HQ20" i="34"/>
  <c r="HQ16" i="34"/>
  <c r="HQ15" i="34"/>
  <c r="HQ14" i="34"/>
  <c r="HP52" i="34"/>
  <c r="HP51" i="34"/>
  <c r="HP50" i="34"/>
  <c r="HP46" i="34"/>
  <c r="HP45" i="34"/>
  <c r="HP44" i="34"/>
  <c r="HP40" i="34"/>
  <c r="HP39" i="34"/>
  <c r="HP38" i="34"/>
  <c r="HP34" i="34"/>
  <c r="HP33" i="34"/>
  <c r="HP32" i="34"/>
  <c r="HP28" i="34"/>
  <c r="HP27" i="34"/>
  <c r="HP26" i="34"/>
  <c r="HP22" i="34"/>
  <c r="HP21" i="34"/>
  <c r="HP20" i="34"/>
  <c r="HP16" i="34"/>
  <c r="HP15" i="34"/>
  <c r="HP14" i="34"/>
  <c r="HO52" i="34"/>
  <c r="HO51" i="34"/>
  <c r="HO50" i="34"/>
  <c r="HO46" i="34"/>
  <c r="HO45" i="34"/>
  <c r="HO44" i="34"/>
  <c r="HO40" i="34"/>
  <c r="HO39" i="34"/>
  <c r="HO38" i="34"/>
  <c r="HO34" i="34"/>
  <c r="HO33" i="34"/>
  <c r="HO32" i="34"/>
  <c r="HO28" i="34"/>
  <c r="HO27" i="34"/>
  <c r="HO26" i="34"/>
  <c r="HO22" i="34"/>
  <c r="HO21" i="34"/>
  <c r="HO20" i="34"/>
  <c r="HO16" i="34"/>
  <c r="HO15" i="34"/>
  <c r="HO14" i="34"/>
  <c r="HN52" i="34"/>
  <c r="HN51" i="34"/>
  <c r="HN50" i="34"/>
  <c r="HN46" i="34"/>
  <c r="HN45" i="34"/>
  <c r="HN44" i="34"/>
  <c r="HN40" i="34"/>
  <c r="HN39" i="34"/>
  <c r="HN38" i="34"/>
  <c r="HN34" i="34"/>
  <c r="HN33" i="34"/>
  <c r="HN32" i="34"/>
  <c r="HN28" i="34"/>
  <c r="HN27" i="34"/>
  <c r="HN26" i="34"/>
  <c r="HN22" i="34"/>
  <c r="HN21" i="34"/>
  <c r="HN20" i="34"/>
  <c r="HN16" i="34"/>
  <c r="HN15" i="34"/>
  <c r="HN14" i="34"/>
  <c r="HM52" i="34"/>
  <c r="HM51" i="34"/>
  <c r="HM50" i="34"/>
  <c r="HM46" i="34"/>
  <c r="HM45" i="34"/>
  <c r="HM44" i="34"/>
  <c r="HM40" i="34"/>
  <c r="HM39" i="34"/>
  <c r="HM38" i="34"/>
  <c r="HM34" i="34"/>
  <c r="HM33" i="34"/>
  <c r="HM32" i="34"/>
  <c r="HM28" i="34"/>
  <c r="HM27" i="34"/>
  <c r="HM26" i="34"/>
  <c r="HM22" i="34"/>
  <c r="HM21" i="34"/>
  <c r="HM20" i="34"/>
  <c r="HM16" i="34"/>
  <c r="HM15" i="34"/>
  <c r="HM14" i="34"/>
  <c r="HL52" i="34"/>
  <c r="HL51" i="34"/>
  <c r="HL50" i="34"/>
  <c r="HL46" i="34"/>
  <c r="HL45" i="34"/>
  <c r="HL44" i="34"/>
  <c r="HL40" i="34"/>
  <c r="HL39" i="34"/>
  <c r="HL38" i="34"/>
  <c r="HL34" i="34"/>
  <c r="HL33" i="34"/>
  <c r="HL32" i="34"/>
  <c r="HL28" i="34"/>
  <c r="HL27" i="34"/>
  <c r="HL26" i="34"/>
  <c r="HL22" i="34"/>
  <c r="HL21" i="34"/>
  <c r="HL20" i="34"/>
  <c r="HL16" i="34"/>
  <c r="HL15" i="34"/>
  <c r="HL14" i="34"/>
  <c r="HK52" i="34"/>
  <c r="HK51" i="34"/>
  <c r="HK50" i="34"/>
  <c r="HK46" i="34"/>
  <c r="HK45" i="34"/>
  <c r="HK44" i="34"/>
  <c r="HK40" i="34"/>
  <c r="HK39" i="34"/>
  <c r="HK38" i="34"/>
  <c r="HK34" i="34"/>
  <c r="HK33" i="34"/>
  <c r="HK32" i="34"/>
  <c r="HK28" i="34"/>
  <c r="HK27" i="34"/>
  <c r="HK26" i="34"/>
  <c r="HK22" i="34"/>
  <c r="HK21" i="34"/>
  <c r="HK20" i="34"/>
  <c r="HK16" i="34"/>
  <c r="HK15" i="34"/>
  <c r="HK14" i="34"/>
  <c r="HJ52" i="34"/>
  <c r="HJ51" i="34"/>
  <c r="HJ50" i="34"/>
  <c r="HJ46" i="34"/>
  <c r="HJ45" i="34"/>
  <c r="HJ44" i="34"/>
  <c r="HJ40" i="34"/>
  <c r="HJ39" i="34"/>
  <c r="HJ38" i="34"/>
  <c r="HJ34" i="34"/>
  <c r="HJ33" i="34"/>
  <c r="HJ32" i="34"/>
  <c r="HJ28" i="34"/>
  <c r="HJ27" i="34"/>
  <c r="HJ26" i="34"/>
  <c r="HJ22" i="34"/>
  <c r="HJ21" i="34"/>
  <c r="HJ20" i="34"/>
  <c r="HJ16" i="34"/>
  <c r="HJ15" i="34"/>
  <c r="HJ14" i="34"/>
  <c r="HI52" i="34"/>
  <c r="HI51" i="34"/>
  <c r="HI50" i="34"/>
  <c r="HI46" i="34"/>
  <c r="HI45" i="34"/>
  <c r="HI44" i="34"/>
  <c r="HI40" i="34"/>
  <c r="HI39" i="34"/>
  <c r="HI38" i="34"/>
  <c r="HI34" i="34"/>
  <c r="HI33" i="34"/>
  <c r="HI32" i="34"/>
  <c r="HI28" i="34"/>
  <c r="HI27" i="34"/>
  <c r="HI26" i="34"/>
  <c r="HI22" i="34"/>
  <c r="HI21" i="34"/>
  <c r="HI20" i="34"/>
  <c r="HI16" i="34"/>
  <c r="HI15" i="34"/>
  <c r="HI14" i="34"/>
  <c r="HH52" i="34"/>
  <c r="HH51" i="34"/>
  <c r="HH50" i="34"/>
  <c r="HH46" i="34"/>
  <c r="HH45" i="34"/>
  <c r="HH44" i="34"/>
  <c r="HH40" i="34"/>
  <c r="HH39" i="34"/>
  <c r="HH38" i="34"/>
  <c r="HH34" i="34"/>
  <c r="HH33" i="34"/>
  <c r="HH32" i="34"/>
  <c r="HH28" i="34"/>
  <c r="HH27" i="34"/>
  <c r="HH26" i="34"/>
  <c r="HH22" i="34"/>
  <c r="HH21" i="34"/>
  <c r="HH20" i="34"/>
  <c r="HH16" i="34"/>
  <c r="HH15" i="34"/>
  <c r="HH14" i="34"/>
  <c r="HG52" i="34"/>
  <c r="HG51" i="34"/>
  <c r="HG50" i="34"/>
  <c r="HG46" i="34"/>
  <c r="HG45" i="34"/>
  <c r="HG44" i="34"/>
  <c r="HG40" i="34"/>
  <c r="HG39" i="34"/>
  <c r="HG38" i="34"/>
  <c r="HG34" i="34"/>
  <c r="HG33" i="34"/>
  <c r="HG32" i="34"/>
  <c r="HG28" i="34"/>
  <c r="HG27" i="34"/>
  <c r="HG26" i="34"/>
  <c r="HG22" i="34"/>
  <c r="HG21" i="34"/>
  <c r="HG20" i="34"/>
  <c r="HG16" i="34"/>
  <c r="HG15" i="34"/>
  <c r="HG14" i="34"/>
  <c r="HF52" i="34"/>
  <c r="HF51" i="34"/>
  <c r="HF50" i="34"/>
  <c r="HF46" i="34"/>
  <c r="HF45" i="34"/>
  <c r="HF44" i="34"/>
  <c r="HF40" i="34"/>
  <c r="HF39" i="34"/>
  <c r="HF38" i="34"/>
  <c r="HF34" i="34"/>
  <c r="HF33" i="34"/>
  <c r="HF32" i="34"/>
  <c r="HF28" i="34"/>
  <c r="HF27" i="34"/>
  <c r="HF26" i="34"/>
  <c r="HF22" i="34"/>
  <c r="HF21" i="34"/>
  <c r="HF20" i="34"/>
  <c r="HF16" i="34"/>
  <c r="HF15" i="34"/>
  <c r="HF14" i="34"/>
  <c r="HE52" i="34"/>
  <c r="HE51" i="34"/>
  <c r="HE50" i="34"/>
  <c r="HE46" i="34"/>
  <c r="HE45" i="34"/>
  <c r="HE44" i="34"/>
  <c r="HE40" i="34"/>
  <c r="HE39" i="34"/>
  <c r="HE38" i="34"/>
  <c r="HE34" i="34"/>
  <c r="HE33" i="34"/>
  <c r="HE32" i="34"/>
  <c r="HE28" i="34"/>
  <c r="HE27" i="34"/>
  <c r="HE26" i="34"/>
  <c r="HE22" i="34"/>
  <c r="HE21" i="34"/>
  <c r="HE20" i="34"/>
  <c r="HE16" i="34"/>
  <c r="HE15" i="34"/>
  <c r="HE14" i="34"/>
  <c r="HD52" i="34"/>
  <c r="HD51" i="34"/>
  <c r="HD50" i="34"/>
  <c r="HD46" i="34"/>
  <c r="HD45" i="34"/>
  <c r="HD44" i="34"/>
  <c r="HD40" i="34"/>
  <c r="HD39" i="34"/>
  <c r="HD38" i="34"/>
  <c r="HD34" i="34"/>
  <c r="HD33" i="34"/>
  <c r="HD32" i="34"/>
  <c r="HD28" i="34"/>
  <c r="HD27" i="34"/>
  <c r="HD26" i="34"/>
  <c r="HD22" i="34"/>
  <c r="HD21" i="34"/>
  <c r="HD20" i="34"/>
  <c r="HD16" i="34"/>
  <c r="HD15" i="34"/>
  <c r="HD14" i="34"/>
  <c r="HC52" i="34"/>
  <c r="HC51" i="34"/>
  <c r="HC50" i="34"/>
  <c r="HC46" i="34"/>
  <c r="HC45" i="34"/>
  <c r="HC44" i="34"/>
  <c r="HC40" i="34"/>
  <c r="HC39" i="34"/>
  <c r="HC38" i="34"/>
  <c r="HC34" i="34"/>
  <c r="HC33" i="34"/>
  <c r="HC32" i="34"/>
  <c r="HC28" i="34"/>
  <c r="HC27" i="34"/>
  <c r="HC26" i="34"/>
  <c r="HC22" i="34"/>
  <c r="HC21" i="34"/>
  <c r="HC20" i="34"/>
  <c r="HC16" i="34"/>
  <c r="HC15" i="34"/>
  <c r="HC14" i="34"/>
  <c r="HB52" i="34"/>
  <c r="HB51" i="34"/>
  <c r="HB50" i="34"/>
  <c r="HB46" i="34"/>
  <c r="HB45" i="34"/>
  <c r="HB44" i="34"/>
  <c r="HB40" i="34"/>
  <c r="HB39" i="34"/>
  <c r="HB38" i="34"/>
  <c r="HB34" i="34"/>
  <c r="HB33" i="34"/>
  <c r="HB32" i="34"/>
  <c r="HB28" i="34"/>
  <c r="HB27" i="34"/>
  <c r="HB26" i="34"/>
  <c r="HB22" i="34"/>
  <c r="HB21" i="34"/>
  <c r="HB20" i="34"/>
  <c r="HB16" i="34"/>
  <c r="HB15" i="34"/>
  <c r="HB14" i="34"/>
  <c r="HA52" i="34"/>
  <c r="HA51" i="34"/>
  <c r="HA50" i="34"/>
  <c r="HA46" i="34"/>
  <c r="HA45" i="34"/>
  <c r="HA44" i="34"/>
  <c r="HA40" i="34"/>
  <c r="HA39" i="34"/>
  <c r="HA38" i="34"/>
  <c r="HA34" i="34"/>
  <c r="HA33" i="34"/>
  <c r="HA32" i="34"/>
  <c r="HA28" i="34"/>
  <c r="HA27" i="34"/>
  <c r="HA26" i="34"/>
  <c r="HA22" i="34"/>
  <c r="HA21" i="34"/>
  <c r="HA20" i="34"/>
  <c r="HA16" i="34"/>
  <c r="HA15" i="34"/>
  <c r="HA14" i="34"/>
  <c r="GZ52" i="34"/>
  <c r="GZ51" i="34"/>
  <c r="GZ50" i="34"/>
  <c r="GZ46" i="34"/>
  <c r="GZ45" i="34"/>
  <c r="GZ44" i="34"/>
  <c r="GZ40" i="34"/>
  <c r="GZ39" i="34"/>
  <c r="GZ38" i="34"/>
  <c r="GZ34" i="34"/>
  <c r="GZ33" i="34"/>
  <c r="GZ32" i="34"/>
  <c r="GZ28" i="34"/>
  <c r="GZ27" i="34"/>
  <c r="GZ26" i="34"/>
  <c r="GZ22" i="34"/>
  <c r="GZ21" i="34"/>
  <c r="GZ20" i="34"/>
  <c r="GZ16" i="34"/>
  <c r="GZ15" i="34"/>
  <c r="GZ14" i="34"/>
  <c r="GY52" i="34"/>
  <c r="GY51" i="34"/>
  <c r="GY50" i="34"/>
  <c r="GY46" i="34"/>
  <c r="GY45" i="34"/>
  <c r="GY44" i="34"/>
  <c r="GY40" i="34"/>
  <c r="GY39" i="34"/>
  <c r="GY38" i="34"/>
  <c r="GY34" i="34"/>
  <c r="GY33" i="34"/>
  <c r="GY32" i="34"/>
  <c r="GY28" i="34"/>
  <c r="GY27" i="34"/>
  <c r="GY26" i="34"/>
  <c r="GY22" i="34"/>
  <c r="GY21" i="34"/>
  <c r="GY20" i="34"/>
  <c r="GY16" i="34"/>
  <c r="GY15" i="34"/>
  <c r="GY14" i="34"/>
  <c r="GX52" i="34"/>
  <c r="GX51" i="34"/>
  <c r="GX50" i="34"/>
  <c r="GX46" i="34"/>
  <c r="GX45" i="34"/>
  <c r="GX44" i="34"/>
  <c r="GX40" i="34"/>
  <c r="GX39" i="34"/>
  <c r="GX38" i="34"/>
  <c r="GX34" i="34"/>
  <c r="GX33" i="34"/>
  <c r="GX32" i="34"/>
  <c r="GX28" i="34"/>
  <c r="GX27" i="34"/>
  <c r="GX26" i="34"/>
  <c r="GX22" i="34"/>
  <c r="GX21" i="34"/>
  <c r="GX20" i="34"/>
  <c r="GX16" i="34"/>
  <c r="GX15" i="34"/>
  <c r="GX14" i="34"/>
  <c r="GW52" i="34"/>
  <c r="GW51" i="34"/>
  <c r="GW50" i="34"/>
  <c r="GW46" i="34"/>
  <c r="GW45" i="34"/>
  <c r="GW44" i="34"/>
  <c r="GW40" i="34"/>
  <c r="GW39" i="34"/>
  <c r="GW38" i="34"/>
  <c r="GW34" i="34"/>
  <c r="GW33" i="34"/>
  <c r="GW32" i="34"/>
  <c r="GW28" i="34"/>
  <c r="GW27" i="34"/>
  <c r="GW26" i="34"/>
  <c r="GW22" i="34"/>
  <c r="GW21" i="34"/>
  <c r="GW20" i="34"/>
  <c r="GW16" i="34"/>
  <c r="GW15" i="34"/>
  <c r="GW14" i="34"/>
  <c r="GV52" i="34"/>
  <c r="GV51" i="34"/>
  <c r="GV50" i="34"/>
  <c r="GV46" i="34"/>
  <c r="GV45" i="34"/>
  <c r="GV44" i="34"/>
  <c r="GV40" i="34"/>
  <c r="GV39" i="34"/>
  <c r="GV38" i="34"/>
  <c r="GV34" i="34"/>
  <c r="GV33" i="34"/>
  <c r="GV32" i="34"/>
  <c r="GV28" i="34"/>
  <c r="GV27" i="34"/>
  <c r="GV26" i="34"/>
  <c r="GV22" i="34"/>
  <c r="GV21" i="34"/>
  <c r="GV20" i="34"/>
  <c r="GV16" i="34"/>
  <c r="GV15" i="34"/>
  <c r="GV14" i="34"/>
  <c r="GO52" i="34"/>
  <c r="GO51" i="34"/>
  <c r="GO50" i="34"/>
  <c r="GO46" i="34"/>
  <c r="GO45" i="34"/>
  <c r="GO44" i="34"/>
  <c r="GO40" i="34"/>
  <c r="GO39" i="34"/>
  <c r="GO38" i="34"/>
  <c r="GO34" i="34"/>
  <c r="GO33" i="34"/>
  <c r="GO32" i="34"/>
  <c r="GO28" i="34"/>
  <c r="GO27" i="34"/>
  <c r="GO26" i="34"/>
  <c r="GO22" i="34"/>
  <c r="GO21" i="34"/>
  <c r="GO20" i="34"/>
  <c r="GO16" i="34"/>
  <c r="GO15" i="34"/>
  <c r="GO14" i="34"/>
  <c r="GN52" i="34"/>
  <c r="GN51" i="34"/>
  <c r="GN50" i="34"/>
  <c r="GN46" i="34"/>
  <c r="GN45" i="34"/>
  <c r="GN44" i="34"/>
  <c r="GN40" i="34"/>
  <c r="GN39" i="34"/>
  <c r="GN38" i="34"/>
  <c r="GN34" i="34"/>
  <c r="GN33" i="34"/>
  <c r="GN32" i="34"/>
  <c r="GN28" i="34"/>
  <c r="GN27" i="34"/>
  <c r="GN26" i="34"/>
  <c r="GN22" i="34"/>
  <c r="GN21" i="34"/>
  <c r="GN20" i="34"/>
  <c r="GN16" i="34"/>
  <c r="GN15" i="34"/>
  <c r="GN14" i="34"/>
  <c r="GM52" i="34"/>
  <c r="GM51" i="34"/>
  <c r="GM50" i="34"/>
  <c r="GM46" i="34"/>
  <c r="GM45" i="34"/>
  <c r="GM44" i="34"/>
  <c r="GM40" i="34"/>
  <c r="GM39" i="34"/>
  <c r="GM38" i="34"/>
  <c r="GM34" i="34"/>
  <c r="GM33" i="34"/>
  <c r="GM32" i="34"/>
  <c r="GM28" i="34"/>
  <c r="GM27" i="34"/>
  <c r="GM26" i="34"/>
  <c r="GM22" i="34"/>
  <c r="GM21" i="34"/>
  <c r="GM20" i="34"/>
  <c r="GM16" i="34"/>
  <c r="GM15" i="34"/>
  <c r="GM14" i="34"/>
  <c r="GL52" i="34"/>
  <c r="GL51" i="34"/>
  <c r="GL50" i="34"/>
  <c r="GL46" i="34"/>
  <c r="GL45" i="34"/>
  <c r="GL44" i="34"/>
  <c r="GL40" i="34"/>
  <c r="GL39" i="34"/>
  <c r="GL38" i="34"/>
  <c r="GL34" i="34"/>
  <c r="GL33" i="34"/>
  <c r="GL32" i="34"/>
  <c r="GL28" i="34"/>
  <c r="GL27" i="34"/>
  <c r="GL26" i="34"/>
  <c r="GL22" i="34"/>
  <c r="GL21" i="34"/>
  <c r="GL20" i="34"/>
  <c r="GL16" i="34"/>
  <c r="GL15" i="34"/>
  <c r="GL14" i="34"/>
  <c r="GK52" i="34"/>
  <c r="GK51" i="34"/>
  <c r="GK50" i="34"/>
  <c r="GK46" i="34"/>
  <c r="GK45" i="34"/>
  <c r="GK44" i="34"/>
  <c r="GK40" i="34"/>
  <c r="GK39" i="34"/>
  <c r="GK38" i="34"/>
  <c r="GK34" i="34"/>
  <c r="GK33" i="34"/>
  <c r="GK32" i="34"/>
  <c r="GK28" i="34"/>
  <c r="GK27" i="34"/>
  <c r="GK26" i="34"/>
  <c r="GK22" i="34"/>
  <c r="GK21" i="34"/>
  <c r="GK20" i="34"/>
  <c r="GK16" i="34"/>
  <c r="GK15" i="34"/>
  <c r="GK14" i="34"/>
  <c r="GJ52" i="34"/>
  <c r="GJ51" i="34"/>
  <c r="GJ50" i="34"/>
  <c r="GJ46" i="34"/>
  <c r="GJ45" i="34"/>
  <c r="GJ44" i="34"/>
  <c r="GJ40" i="34"/>
  <c r="GJ39" i="34"/>
  <c r="GJ38" i="34"/>
  <c r="GJ34" i="34"/>
  <c r="GJ33" i="34"/>
  <c r="GJ32" i="34"/>
  <c r="GJ28" i="34"/>
  <c r="GJ27" i="34"/>
  <c r="GJ26" i="34"/>
  <c r="GJ22" i="34"/>
  <c r="GJ21" i="34"/>
  <c r="GJ20" i="34"/>
  <c r="GJ16" i="34"/>
  <c r="GJ15" i="34"/>
  <c r="GJ14" i="34"/>
  <c r="GI52" i="34"/>
  <c r="GI51" i="34"/>
  <c r="GI50" i="34"/>
  <c r="GI46" i="34"/>
  <c r="GI45" i="34"/>
  <c r="GI44" i="34"/>
  <c r="GI40" i="34"/>
  <c r="GI39" i="34"/>
  <c r="GI38" i="34"/>
  <c r="GI34" i="34"/>
  <c r="GI33" i="34"/>
  <c r="GI32" i="34"/>
  <c r="GI28" i="34"/>
  <c r="GI27" i="34"/>
  <c r="GI26" i="34"/>
  <c r="GI22" i="34"/>
  <c r="GI21" i="34"/>
  <c r="GI20" i="34"/>
  <c r="GI16" i="34"/>
  <c r="GI15" i="34"/>
  <c r="GI14" i="34"/>
  <c r="GH52" i="34"/>
  <c r="GH51" i="34"/>
  <c r="GH50" i="34"/>
  <c r="GH46" i="34"/>
  <c r="GH45" i="34"/>
  <c r="GH44" i="34"/>
  <c r="GH40" i="34"/>
  <c r="GH39" i="34"/>
  <c r="GH38" i="34"/>
  <c r="GH34" i="34"/>
  <c r="GH33" i="34"/>
  <c r="GH32" i="34"/>
  <c r="GH28" i="34"/>
  <c r="GH27" i="34"/>
  <c r="GH26" i="34"/>
  <c r="GH22" i="34"/>
  <c r="GH21" i="34"/>
  <c r="GH20" i="34"/>
  <c r="GH16" i="34"/>
  <c r="GH15" i="34"/>
  <c r="GH14" i="34"/>
  <c r="GG52" i="34"/>
  <c r="GG51" i="34"/>
  <c r="GG50" i="34"/>
  <c r="GG46" i="34"/>
  <c r="GG45" i="34"/>
  <c r="GG44" i="34"/>
  <c r="GG40" i="34"/>
  <c r="GG39" i="34"/>
  <c r="GG38" i="34"/>
  <c r="GG34" i="34"/>
  <c r="GG33" i="34"/>
  <c r="GG32" i="34"/>
  <c r="GG28" i="34"/>
  <c r="GG27" i="34"/>
  <c r="GG26" i="34"/>
  <c r="GG22" i="34"/>
  <c r="GG21" i="34"/>
  <c r="GG20" i="34"/>
  <c r="GG16" i="34"/>
  <c r="GG15" i="34"/>
  <c r="GG14" i="34"/>
  <c r="GF52" i="34"/>
  <c r="GF51" i="34"/>
  <c r="GF50" i="34"/>
  <c r="GF46" i="34"/>
  <c r="GF45" i="34"/>
  <c r="GF44" i="34"/>
  <c r="GF40" i="34"/>
  <c r="GF39" i="34"/>
  <c r="GF38" i="34"/>
  <c r="GF34" i="34"/>
  <c r="GF33" i="34"/>
  <c r="GF32" i="34"/>
  <c r="GF28" i="34"/>
  <c r="GF27" i="34"/>
  <c r="GF26" i="34"/>
  <c r="GF22" i="34"/>
  <c r="GF21" i="34"/>
  <c r="GF20" i="34"/>
  <c r="GF16" i="34"/>
  <c r="GF15" i="34"/>
  <c r="GF14" i="34"/>
  <c r="GE52" i="34"/>
  <c r="GE51" i="34"/>
  <c r="GE50" i="34"/>
  <c r="GE46" i="34"/>
  <c r="GE45" i="34"/>
  <c r="GE44" i="34"/>
  <c r="GE40" i="34"/>
  <c r="GE39" i="34"/>
  <c r="GE38" i="34"/>
  <c r="GE34" i="34"/>
  <c r="GE33" i="34"/>
  <c r="GE32" i="34"/>
  <c r="GE28" i="34"/>
  <c r="GE27" i="34"/>
  <c r="GE26" i="34"/>
  <c r="GE22" i="34"/>
  <c r="GE21" i="34"/>
  <c r="GE20" i="34"/>
  <c r="GE16" i="34"/>
  <c r="GE15" i="34"/>
  <c r="GE14" i="34"/>
  <c r="GD52" i="34"/>
  <c r="GD51" i="34"/>
  <c r="GD50" i="34"/>
  <c r="GD46" i="34"/>
  <c r="GD45" i="34"/>
  <c r="GD44" i="34"/>
  <c r="GD40" i="34"/>
  <c r="GD39" i="34"/>
  <c r="GD38" i="34"/>
  <c r="GD34" i="34"/>
  <c r="GD33" i="34"/>
  <c r="GD32" i="34"/>
  <c r="GD28" i="34"/>
  <c r="GD27" i="34"/>
  <c r="GD26" i="34"/>
  <c r="GD22" i="34"/>
  <c r="GD21" i="34"/>
  <c r="GD20" i="34"/>
  <c r="GD16" i="34"/>
  <c r="GD15" i="34"/>
  <c r="GD14" i="34"/>
  <c r="GC52" i="34"/>
  <c r="GC51" i="34"/>
  <c r="GC50" i="34"/>
  <c r="GC46" i="34"/>
  <c r="GC45" i="34"/>
  <c r="GC44" i="34"/>
  <c r="GC40" i="34"/>
  <c r="GC39" i="34"/>
  <c r="GC38" i="34"/>
  <c r="GC34" i="34"/>
  <c r="GC33" i="34"/>
  <c r="GC32" i="34"/>
  <c r="GC28" i="34"/>
  <c r="GC27" i="34"/>
  <c r="GC26" i="34"/>
  <c r="GC22" i="34"/>
  <c r="GC21" i="34"/>
  <c r="GC20" i="34"/>
  <c r="GC16" i="34"/>
  <c r="GC15" i="34"/>
  <c r="GC14" i="34"/>
  <c r="GB52" i="34"/>
  <c r="GB51" i="34"/>
  <c r="GB50" i="34"/>
  <c r="GB46" i="34"/>
  <c r="GB45" i="34"/>
  <c r="GB44" i="34"/>
  <c r="GB40" i="34"/>
  <c r="GB39" i="34"/>
  <c r="GB38" i="34"/>
  <c r="GB34" i="34"/>
  <c r="GB33" i="34"/>
  <c r="GB32" i="34"/>
  <c r="GB28" i="34"/>
  <c r="GB27" i="34"/>
  <c r="GB26" i="34"/>
  <c r="GB22" i="34"/>
  <c r="GB21" i="34"/>
  <c r="GB20" i="34"/>
  <c r="GB16" i="34"/>
  <c r="GB15" i="34"/>
  <c r="GB14" i="34"/>
  <c r="GA52" i="34"/>
  <c r="GA51" i="34"/>
  <c r="GA50" i="34"/>
  <c r="GA46" i="34"/>
  <c r="GA45" i="34"/>
  <c r="GA44" i="34"/>
  <c r="GA40" i="34"/>
  <c r="GA39" i="34"/>
  <c r="GA38" i="34"/>
  <c r="GA34" i="34"/>
  <c r="GA33" i="34"/>
  <c r="GA32" i="34"/>
  <c r="GA28" i="34"/>
  <c r="GA27" i="34"/>
  <c r="GA26" i="34"/>
  <c r="GA22" i="34"/>
  <c r="GA21" i="34"/>
  <c r="GA20" i="34"/>
  <c r="GA16" i="34"/>
  <c r="GA15" i="34"/>
  <c r="GA14" i="34"/>
  <c r="FZ52" i="34"/>
  <c r="FZ51" i="34"/>
  <c r="FZ50" i="34"/>
  <c r="FZ46" i="34"/>
  <c r="FZ45" i="34"/>
  <c r="FZ44" i="34"/>
  <c r="FZ40" i="34"/>
  <c r="FZ39" i="34"/>
  <c r="FZ38" i="34"/>
  <c r="FZ34" i="34"/>
  <c r="FZ33" i="34"/>
  <c r="FZ32" i="34"/>
  <c r="FZ28" i="34"/>
  <c r="FZ27" i="34"/>
  <c r="FZ26" i="34"/>
  <c r="FZ22" i="34"/>
  <c r="FZ21" i="34"/>
  <c r="FZ20" i="34"/>
  <c r="FZ16" i="34"/>
  <c r="FZ15" i="34"/>
  <c r="FZ14" i="34"/>
  <c r="FY52" i="34"/>
  <c r="FY51" i="34"/>
  <c r="FY50" i="34"/>
  <c r="FY46" i="34"/>
  <c r="FY45" i="34"/>
  <c r="FY44" i="34"/>
  <c r="FY40" i="34"/>
  <c r="FY39" i="34"/>
  <c r="FY38" i="34"/>
  <c r="FY34" i="34"/>
  <c r="FY33" i="34"/>
  <c r="FY32" i="34"/>
  <c r="FY28" i="34"/>
  <c r="FY27" i="34"/>
  <c r="FY26" i="34"/>
  <c r="FY22" i="34"/>
  <c r="FY21" i="34"/>
  <c r="FY20" i="34"/>
  <c r="FY16" i="34"/>
  <c r="FY15" i="34"/>
  <c r="FY14" i="34"/>
  <c r="FX52" i="34"/>
  <c r="FX51" i="34"/>
  <c r="FX50" i="34"/>
  <c r="FX46" i="34"/>
  <c r="FX45" i="34"/>
  <c r="FX44" i="34"/>
  <c r="FX40" i="34"/>
  <c r="FX39" i="34"/>
  <c r="FX38" i="34"/>
  <c r="FX34" i="34"/>
  <c r="FX33" i="34"/>
  <c r="FX32" i="34"/>
  <c r="FX28" i="34"/>
  <c r="FX27" i="34"/>
  <c r="FX26" i="34"/>
  <c r="FX22" i="34"/>
  <c r="FX21" i="34"/>
  <c r="FX20" i="34"/>
  <c r="FX16" i="34"/>
  <c r="FX15" i="34"/>
  <c r="FX14" i="34"/>
  <c r="FW52" i="34"/>
  <c r="FW51" i="34"/>
  <c r="FW50" i="34"/>
  <c r="FW46" i="34"/>
  <c r="FW45" i="34"/>
  <c r="FW44" i="34"/>
  <c r="FW40" i="34"/>
  <c r="FW39" i="34"/>
  <c r="FW38" i="34"/>
  <c r="FW34" i="34"/>
  <c r="FW33" i="34"/>
  <c r="FW32" i="34"/>
  <c r="FW28" i="34"/>
  <c r="FW27" i="34"/>
  <c r="FW26" i="34"/>
  <c r="FW22" i="34"/>
  <c r="FW21" i="34"/>
  <c r="FW20" i="34"/>
  <c r="FW16" i="34"/>
  <c r="FW15" i="34"/>
  <c r="FW14" i="34"/>
  <c r="FV52" i="34"/>
  <c r="FV51" i="34"/>
  <c r="FV50" i="34"/>
  <c r="FV46" i="34"/>
  <c r="FV45" i="34"/>
  <c r="FV44" i="34"/>
  <c r="FV40" i="34"/>
  <c r="FV39" i="34"/>
  <c r="FV38" i="34"/>
  <c r="FV34" i="34"/>
  <c r="FV33" i="34"/>
  <c r="FV32" i="34"/>
  <c r="FV28" i="34"/>
  <c r="FV27" i="34"/>
  <c r="FV26" i="34"/>
  <c r="FV22" i="34"/>
  <c r="FV21" i="34"/>
  <c r="FV20" i="34"/>
  <c r="FV16" i="34"/>
  <c r="FV15" i="34"/>
  <c r="FV14" i="34"/>
  <c r="FU52" i="34"/>
  <c r="FU51" i="34"/>
  <c r="FU50" i="34"/>
  <c r="FU46" i="34"/>
  <c r="FU45" i="34"/>
  <c r="FU44" i="34"/>
  <c r="FU40" i="34"/>
  <c r="FU39" i="34"/>
  <c r="FU38" i="34"/>
  <c r="FU34" i="34"/>
  <c r="FU33" i="34"/>
  <c r="FU32" i="34"/>
  <c r="FU28" i="34"/>
  <c r="FU27" i="34"/>
  <c r="FU26" i="34"/>
  <c r="FU22" i="34"/>
  <c r="FU21" i="34"/>
  <c r="FU20" i="34"/>
  <c r="FU16" i="34"/>
  <c r="FU15" i="34"/>
  <c r="FU14" i="34"/>
  <c r="FT52" i="34"/>
  <c r="FT51" i="34"/>
  <c r="FT50" i="34"/>
  <c r="FT46" i="34"/>
  <c r="FT45" i="34"/>
  <c r="FT44" i="34"/>
  <c r="FT40" i="34"/>
  <c r="FT39" i="34"/>
  <c r="FT38" i="34"/>
  <c r="FT34" i="34"/>
  <c r="FT33" i="34"/>
  <c r="FT32" i="34"/>
  <c r="FT28" i="34"/>
  <c r="FT27" i="34"/>
  <c r="FT26" i="34"/>
  <c r="FT22" i="34"/>
  <c r="FT21" i="34"/>
  <c r="FT20" i="34"/>
  <c r="FT16" i="34"/>
  <c r="FT15" i="34"/>
  <c r="FT14" i="34"/>
  <c r="FS52" i="34"/>
  <c r="FS51" i="34"/>
  <c r="FS50" i="34"/>
  <c r="FS46" i="34"/>
  <c r="FS45" i="34"/>
  <c r="FS44" i="34"/>
  <c r="FS40" i="34"/>
  <c r="FS39" i="34"/>
  <c r="FS38" i="34"/>
  <c r="FS34" i="34"/>
  <c r="FS33" i="34"/>
  <c r="FS32" i="34"/>
  <c r="FS28" i="34"/>
  <c r="FS27" i="34"/>
  <c r="FS26" i="34"/>
  <c r="FS22" i="34"/>
  <c r="FS21" i="34"/>
  <c r="FS20" i="34"/>
  <c r="FS16" i="34"/>
  <c r="FS15" i="34"/>
  <c r="FS14" i="34"/>
  <c r="FR52" i="34"/>
  <c r="FR51" i="34"/>
  <c r="FR50" i="34"/>
  <c r="FR46" i="34"/>
  <c r="FR45" i="34"/>
  <c r="FR44" i="34"/>
  <c r="FR40" i="34"/>
  <c r="FR39" i="34"/>
  <c r="FR38" i="34"/>
  <c r="FR34" i="34"/>
  <c r="FR33" i="34"/>
  <c r="FR32" i="34"/>
  <c r="FR28" i="34"/>
  <c r="FR27" i="34"/>
  <c r="FR26" i="34"/>
  <c r="FR22" i="34"/>
  <c r="FR21" i="34"/>
  <c r="FR20" i="34"/>
  <c r="FR16" i="34"/>
  <c r="FR15" i="34"/>
  <c r="FR14" i="34"/>
  <c r="FQ52" i="34"/>
  <c r="FQ51" i="34"/>
  <c r="FQ50" i="34"/>
  <c r="FQ46" i="34"/>
  <c r="FQ45" i="34"/>
  <c r="FQ44" i="34"/>
  <c r="FQ40" i="34"/>
  <c r="FQ39" i="34"/>
  <c r="FQ38" i="34"/>
  <c r="FQ34" i="34"/>
  <c r="FQ33" i="34"/>
  <c r="FQ32" i="34"/>
  <c r="FQ28" i="34"/>
  <c r="FQ27" i="34"/>
  <c r="FQ26" i="34"/>
  <c r="FQ22" i="34"/>
  <c r="FQ21" i="34"/>
  <c r="FQ20" i="34"/>
  <c r="FQ16" i="34"/>
  <c r="FQ15" i="34"/>
  <c r="FQ14" i="34"/>
  <c r="FP52" i="34"/>
  <c r="FP51" i="34"/>
  <c r="FP50" i="34"/>
  <c r="FP46" i="34"/>
  <c r="FP45" i="34"/>
  <c r="FP44" i="34"/>
  <c r="FP40" i="34"/>
  <c r="FP39" i="34"/>
  <c r="FP38" i="34"/>
  <c r="FP34" i="34"/>
  <c r="FP33" i="34"/>
  <c r="FP32" i="34"/>
  <c r="FP28" i="34"/>
  <c r="FP27" i="34"/>
  <c r="FP26" i="34"/>
  <c r="FP22" i="34"/>
  <c r="FP21" i="34"/>
  <c r="FP20" i="34"/>
  <c r="FP16" i="34"/>
  <c r="FP15" i="34"/>
  <c r="FP14" i="34"/>
  <c r="FO52" i="34"/>
  <c r="FO51" i="34"/>
  <c r="FO50" i="34"/>
  <c r="FO46" i="34"/>
  <c r="FO45" i="34"/>
  <c r="FO44" i="34"/>
  <c r="FO40" i="34"/>
  <c r="FO39" i="34"/>
  <c r="FO38" i="34"/>
  <c r="FO34" i="34"/>
  <c r="FO33" i="34"/>
  <c r="FO32" i="34"/>
  <c r="FO28" i="34"/>
  <c r="FO27" i="34"/>
  <c r="FO26" i="34"/>
  <c r="FO22" i="34"/>
  <c r="FO21" i="34"/>
  <c r="FO20" i="34"/>
  <c r="FO16" i="34"/>
  <c r="FO15" i="34"/>
  <c r="FO14" i="34"/>
  <c r="FN52" i="34"/>
  <c r="FN51" i="34"/>
  <c r="FN50" i="34"/>
  <c r="FN46" i="34"/>
  <c r="FN45" i="34"/>
  <c r="FN44" i="34"/>
  <c r="FN40" i="34"/>
  <c r="FN39" i="34"/>
  <c r="FN38" i="34"/>
  <c r="FN34" i="34"/>
  <c r="FN33" i="34"/>
  <c r="FN32" i="34"/>
  <c r="FN28" i="34"/>
  <c r="FN27" i="34"/>
  <c r="FN26" i="34"/>
  <c r="FN22" i="34"/>
  <c r="FN21" i="34"/>
  <c r="FN20" i="34"/>
  <c r="FN16" i="34"/>
  <c r="FN15" i="34"/>
  <c r="FN14" i="34"/>
  <c r="FM52" i="34"/>
  <c r="FM51" i="34"/>
  <c r="FM50" i="34"/>
  <c r="FM46" i="34"/>
  <c r="FM45" i="34"/>
  <c r="FM44" i="34"/>
  <c r="FM40" i="34"/>
  <c r="FM39" i="34"/>
  <c r="FM38" i="34"/>
  <c r="FM34" i="34"/>
  <c r="FM33" i="34"/>
  <c r="FM32" i="34"/>
  <c r="FM28" i="34"/>
  <c r="FM27" i="34"/>
  <c r="FM26" i="34"/>
  <c r="FM22" i="34"/>
  <c r="FM21" i="34"/>
  <c r="FM20" i="34"/>
  <c r="FM16" i="34"/>
  <c r="FM15" i="34"/>
  <c r="FM14" i="34"/>
  <c r="FL52" i="34"/>
  <c r="FL51" i="34"/>
  <c r="FL50" i="34"/>
  <c r="FL46" i="34"/>
  <c r="FL45" i="34"/>
  <c r="FL44" i="34"/>
  <c r="FL40" i="34"/>
  <c r="FL39" i="34"/>
  <c r="FL38" i="34"/>
  <c r="FL34" i="34"/>
  <c r="FL33" i="34"/>
  <c r="FL32" i="34"/>
  <c r="FL28" i="34"/>
  <c r="FL27" i="34"/>
  <c r="FL26" i="34"/>
  <c r="FL22" i="34"/>
  <c r="FL21" i="34"/>
  <c r="FL20" i="34"/>
  <c r="FL16" i="34"/>
  <c r="FL15" i="34"/>
  <c r="FL14" i="34"/>
  <c r="FE52" i="34"/>
  <c r="FE51" i="34"/>
  <c r="FE50" i="34"/>
  <c r="FE46" i="34"/>
  <c r="FE45" i="34"/>
  <c r="FE44" i="34"/>
  <c r="FE40" i="34"/>
  <c r="FE39" i="34"/>
  <c r="FE38" i="34"/>
  <c r="FE34" i="34"/>
  <c r="FE33" i="34"/>
  <c r="FE32" i="34"/>
  <c r="FE28" i="34"/>
  <c r="FE27" i="34"/>
  <c r="FE26" i="34"/>
  <c r="FE22" i="34"/>
  <c r="FE21" i="34"/>
  <c r="FE20" i="34"/>
  <c r="FE16" i="34"/>
  <c r="FE15" i="34"/>
  <c r="FE14" i="34"/>
  <c r="FD52" i="34"/>
  <c r="FD51" i="34"/>
  <c r="FD50" i="34"/>
  <c r="FD46" i="34"/>
  <c r="FD45" i="34"/>
  <c r="FD44" i="34"/>
  <c r="FD40" i="34"/>
  <c r="FD39" i="34"/>
  <c r="FD38" i="34"/>
  <c r="FD34" i="34"/>
  <c r="FD33" i="34"/>
  <c r="FD32" i="34"/>
  <c r="FD28" i="34"/>
  <c r="FD27" i="34"/>
  <c r="FD26" i="34"/>
  <c r="FD22" i="34"/>
  <c r="FD21" i="34"/>
  <c r="FD20" i="34"/>
  <c r="FD16" i="34"/>
  <c r="FD15" i="34"/>
  <c r="FD14" i="34"/>
  <c r="FC52" i="34"/>
  <c r="FC51" i="34"/>
  <c r="FC50" i="34"/>
  <c r="FC46" i="34"/>
  <c r="FC45" i="34"/>
  <c r="FC44" i="34"/>
  <c r="FC40" i="34"/>
  <c r="FC39" i="34"/>
  <c r="FC38" i="34"/>
  <c r="FC34" i="34"/>
  <c r="FC33" i="34"/>
  <c r="FC32" i="34"/>
  <c r="FC28" i="34"/>
  <c r="FC27" i="34"/>
  <c r="FC26" i="34"/>
  <c r="FC22" i="34"/>
  <c r="FC21" i="34"/>
  <c r="FC20" i="34"/>
  <c r="FC16" i="34"/>
  <c r="FC15" i="34"/>
  <c r="FC14" i="34"/>
  <c r="FB52" i="34"/>
  <c r="FB51" i="34"/>
  <c r="FB50" i="34"/>
  <c r="FB46" i="34"/>
  <c r="FB45" i="34"/>
  <c r="FB44" i="34"/>
  <c r="FB40" i="34"/>
  <c r="FB39" i="34"/>
  <c r="FB38" i="34"/>
  <c r="FB34" i="34"/>
  <c r="FB33" i="34"/>
  <c r="FB32" i="34"/>
  <c r="FB28" i="34"/>
  <c r="FB27" i="34"/>
  <c r="FB26" i="34"/>
  <c r="FB22" i="34"/>
  <c r="FB21" i="34"/>
  <c r="FB20" i="34"/>
  <c r="FB16" i="34"/>
  <c r="FB15" i="34"/>
  <c r="FB14" i="34"/>
  <c r="FA52" i="34"/>
  <c r="FA51" i="34"/>
  <c r="FA50" i="34"/>
  <c r="FA46" i="34"/>
  <c r="FA45" i="34"/>
  <c r="FA44" i="34"/>
  <c r="FA40" i="34"/>
  <c r="FA39" i="34"/>
  <c r="FA38" i="34"/>
  <c r="FA34" i="34"/>
  <c r="FA33" i="34"/>
  <c r="FA32" i="34"/>
  <c r="FA28" i="34"/>
  <c r="FA27" i="34"/>
  <c r="FA26" i="34"/>
  <c r="FA22" i="34"/>
  <c r="FA21" i="34"/>
  <c r="FA20" i="34"/>
  <c r="FA16" i="34"/>
  <c r="FA15" i="34"/>
  <c r="FA14" i="34"/>
  <c r="EZ52" i="34"/>
  <c r="EZ51" i="34"/>
  <c r="EZ50" i="34"/>
  <c r="EZ46" i="34"/>
  <c r="EZ45" i="34"/>
  <c r="EZ44" i="34"/>
  <c r="EZ40" i="34"/>
  <c r="EZ39" i="34"/>
  <c r="EZ38" i="34"/>
  <c r="EZ34" i="34"/>
  <c r="EZ33" i="34"/>
  <c r="EZ32" i="34"/>
  <c r="EZ28" i="34"/>
  <c r="EZ27" i="34"/>
  <c r="EZ26" i="34"/>
  <c r="EZ22" i="34"/>
  <c r="EZ21" i="34"/>
  <c r="EZ20" i="34"/>
  <c r="EZ16" i="34"/>
  <c r="EZ15" i="34"/>
  <c r="EZ14" i="34"/>
  <c r="EY52" i="34"/>
  <c r="EY51" i="34"/>
  <c r="EY50" i="34"/>
  <c r="EY46" i="34"/>
  <c r="EY45" i="34"/>
  <c r="EY44" i="34"/>
  <c r="EY40" i="34"/>
  <c r="EY39" i="34"/>
  <c r="EY38" i="34"/>
  <c r="EY34" i="34"/>
  <c r="EY33" i="34"/>
  <c r="EY32" i="34"/>
  <c r="EY28" i="34"/>
  <c r="EY27" i="34"/>
  <c r="EY26" i="34"/>
  <c r="EY22" i="34"/>
  <c r="EY21" i="34"/>
  <c r="EY20" i="34"/>
  <c r="EY16" i="34"/>
  <c r="EY15" i="34"/>
  <c r="EY14" i="34"/>
  <c r="EX52" i="34"/>
  <c r="EX51" i="34"/>
  <c r="EX50" i="34"/>
  <c r="EX46" i="34"/>
  <c r="EX45" i="34"/>
  <c r="EX44" i="34"/>
  <c r="EX40" i="34"/>
  <c r="EX39" i="34"/>
  <c r="EX38" i="34"/>
  <c r="EX34" i="34"/>
  <c r="EX33" i="34"/>
  <c r="EX32" i="34"/>
  <c r="EX28" i="34"/>
  <c r="EX27" i="34"/>
  <c r="EX26" i="34"/>
  <c r="EX22" i="34"/>
  <c r="EX21" i="34"/>
  <c r="EX20" i="34"/>
  <c r="EX16" i="34"/>
  <c r="EX15" i="34"/>
  <c r="EX14" i="34"/>
  <c r="EW52" i="34"/>
  <c r="EW51" i="34"/>
  <c r="EW50" i="34"/>
  <c r="EW46" i="34"/>
  <c r="EW45" i="34"/>
  <c r="EW44" i="34"/>
  <c r="EW40" i="34"/>
  <c r="EW39" i="34"/>
  <c r="EW38" i="34"/>
  <c r="EW34" i="34"/>
  <c r="EW33" i="34"/>
  <c r="EW32" i="34"/>
  <c r="EW28" i="34"/>
  <c r="EW27" i="34"/>
  <c r="EW26" i="34"/>
  <c r="EW22" i="34"/>
  <c r="EW21" i="34"/>
  <c r="EW20" i="34"/>
  <c r="EW16" i="34"/>
  <c r="EW15" i="34"/>
  <c r="EW14" i="34"/>
  <c r="EV52" i="34"/>
  <c r="EV51" i="34"/>
  <c r="EV50" i="34"/>
  <c r="EV46" i="34"/>
  <c r="EV45" i="34"/>
  <c r="EV44" i="34"/>
  <c r="EV40" i="34"/>
  <c r="EV39" i="34"/>
  <c r="EV38" i="34"/>
  <c r="EV34" i="34"/>
  <c r="EV33" i="34"/>
  <c r="EV32" i="34"/>
  <c r="EV28" i="34"/>
  <c r="EV27" i="34"/>
  <c r="EV26" i="34"/>
  <c r="EV22" i="34"/>
  <c r="EV21" i="34"/>
  <c r="EV20" i="34"/>
  <c r="EV16" i="34"/>
  <c r="EV15" i="34"/>
  <c r="EV14" i="34"/>
  <c r="EU52" i="34"/>
  <c r="EU51" i="34"/>
  <c r="EU50" i="34"/>
  <c r="EU46" i="34"/>
  <c r="EU45" i="34"/>
  <c r="EU44" i="34"/>
  <c r="EU40" i="34"/>
  <c r="EU39" i="34"/>
  <c r="EU38" i="34"/>
  <c r="EU34" i="34"/>
  <c r="EU33" i="34"/>
  <c r="EU32" i="34"/>
  <c r="EU28" i="34"/>
  <c r="EU27" i="34"/>
  <c r="EU26" i="34"/>
  <c r="EU22" i="34"/>
  <c r="EU21" i="34"/>
  <c r="EU20" i="34"/>
  <c r="EU16" i="34"/>
  <c r="EU15" i="34"/>
  <c r="EU14" i="34"/>
  <c r="ET52" i="34"/>
  <c r="ET51" i="34"/>
  <c r="ET50" i="34"/>
  <c r="ET46" i="34"/>
  <c r="ET45" i="34"/>
  <c r="ET44" i="34"/>
  <c r="ET40" i="34"/>
  <c r="ET39" i="34"/>
  <c r="ET38" i="34"/>
  <c r="ET34" i="34"/>
  <c r="ET33" i="34"/>
  <c r="ET32" i="34"/>
  <c r="ET28" i="34"/>
  <c r="ET27" i="34"/>
  <c r="ET26" i="34"/>
  <c r="ET22" i="34"/>
  <c r="ET21" i="34"/>
  <c r="ET20" i="34"/>
  <c r="ET16" i="34"/>
  <c r="ET15" i="34"/>
  <c r="ET14" i="34"/>
  <c r="ES52" i="34"/>
  <c r="ES51" i="34"/>
  <c r="ES50" i="34"/>
  <c r="ES46" i="34"/>
  <c r="ES45" i="34"/>
  <c r="ES44" i="34"/>
  <c r="ES40" i="34"/>
  <c r="ES39" i="34"/>
  <c r="ES38" i="34"/>
  <c r="ES34" i="34"/>
  <c r="ES33" i="34"/>
  <c r="ES32" i="34"/>
  <c r="ES28" i="34"/>
  <c r="ES27" i="34"/>
  <c r="ES26" i="34"/>
  <c r="ES22" i="34"/>
  <c r="ES21" i="34"/>
  <c r="ES20" i="34"/>
  <c r="ES16" i="34"/>
  <c r="ES15" i="34"/>
  <c r="ES14" i="34"/>
  <c r="ER52" i="34"/>
  <c r="ER51" i="34"/>
  <c r="ER50" i="34"/>
  <c r="ER46" i="34"/>
  <c r="ER45" i="34"/>
  <c r="ER44" i="34"/>
  <c r="ER40" i="34"/>
  <c r="ER39" i="34"/>
  <c r="ER38" i="34"/>
  <c r="ER34" i="34"/>
  <c r="ER33" i="34"/>
  <c r="ER32" i="34"/>
  <c r="ER28" i="34"/>
  <c r="ER27" i="34"/>
  <c r="ER26" i="34"/>
  <c r="ER22" i="34"/>
  <c r="ER21" i="34"/>
  <c r="ER20" i="34"/>
  <c r="ER16" i="34"/>
  <c r="ER15" i="34"/>
  <c r="ER14" i="34"/>
  <c r="EQ52" i="34"/>
  <c r="EQ51" i="34"/>
  <c r="EQ50" i="34"/>
  <c r="EQ46" i="34"/>
  <c r="EQ45" i="34"/>
  <c r="EQ44" i="34"/>
  <c r="EQ40" i="34"/>
  <c r="EQ39" i="34"/>
  <c r="EQ38" i="34"/>
  <c r="EQ34" i="34"/>
  <c r="EQ33" i="34"/>
  <c r="EQ32" i="34"/>
  <c r="EQ28" i="34"/>
  <c r="EQ27" i="34"/>
  <c r="EQ26" i="34"/>
  <c r="EQ22" i="34"/>
  <c r="EQ21" i="34"/>
  <c r="EQ20" i="34"/>
  <c r="EQ16" i="34"/>
  <c r="EQ15" i="34"/>
  <c r="EQ14" i="34"/>
  <c r="EP52" i="34"/>
  <c r="EP51" i="34"/>
  <c r="EP50" i="34"/>
  <c r="EP46" i="34"/>
  <c r="EP45" i="34"/>
  <c r="EP44" i="34"/>
  <c r="EP40" i="34"/>
  <c r="EP39" i="34"/>
  <c r="EP38" i="34"/>
  <c r="EP34" i="34"/>
  <c r="EP33" i="34"/>
  <c r="EP32" i="34"/>
  <c r="EP28" i="34"/>
  <c r="EP27" i="34"/>
  <c r="EP26" i="34"/>
  <c r="EP22" i="34"/>
  <c r="EP21" i="34"/>
  <c r="EP20" i="34"/>
  <c r="EP16" i="34"/>
  <c r="EP15" i="34"/>
  <c r="EP14" i="34"/>
  <c r="EO52" i="34"/>
  <c r="EO51" i="34"/>
  <c r="EO50" i="34"/>
  <c r="EO46" i="34"/>
  <c r="EO45" i="34"/>
  <c r="EO44" i="34"/>
  <c r="EO40" i="34"/>
  <c r="EO39" i="34"/>
  <c r="EO38" i="34"/>
  <c r="EO34" i="34"/>
  <c r="EO33" i="34"/>
  <c r="EO32" i="34"/>
  <c r="EO28" i="34"/>
  <c r="EO27" i="34"/>
  <c r="EO26" i="34"/>
  <c r="EO22" i="34"/>
  <c r="EO21" i="34"/>
  <c r="EO20" i="34"/>
  <c r="EO16" i="34"/>
  <c r="EO15" i="34"/>
  <c r="EO14" i="34"/>
  <c r="EN52" i="34"/>
  <c r="EN51" i="34"/>
  <c r="EN50" i="34"/>
  <c r="EN46" i="34"/>
  <c r="EN45" i="34"/>
  <c r="EN44" i="34"/>
  <c r="EN40" i="34"/>
  <c r="EN39" i="34"/>
  <c r="EN38" i="34"/>
  <c r="EN34" i="34"/>
  <c r="EN33" i="34"/>
  <c r="EN32" i="34"/>
  <c r="EN28" i="34"/>
  <c r="EN27" i="34"/>
  <c r="EN26" i="34"/>
  <c r="EN22" i="34"/>
  <c r="EN21" i="34"/>
  <c r="EN20" i="34"/>
  <c r="EN16" i="34"/>
  <c r="EN15" i="34"/>
  <c r="EN14" i="34"/>
  <c r="EM52" i="34"/>
  <c r="EM51" i="34"/>
  <c r="EM50" i="34"/>
  <c r="EM46" i="34"/>
  <c r="EM45" i="34"/>
  <c r="EM44" i="34"/>
  <c r="EM40" i="34"/>
  <c r="EM39" i="34"/>
  <c r="EM38" i="34"/>
  <c r="EM34" i="34"/>
  <c r="EM33" i="34"/>
  <c r="EM32" i="34"/>
  <c r="EM28" i="34"/>
  <c r="EM27" i="34"/>
  <c r="EM26" i="34"/>
  <c r="EM22" i="34"/>
  <c r="EM21" i="34"/>
  <c r="EM20" i="34"/>
  <c r="EM16" i="34"/>
  <c r="EM15" i="34"/>
  <c r="EM14" i="34"/>
  <c r="EL52" i="34"/>
  <c r="EL51" i="34"/>
  <c r="EL50" i="34"/>
  <c r="EL46" i="34"/>
  <c r="EL45" i="34"/>
  <c r="EL44" i="34"/>
  <c r="EL40" i="34"/>
  <c r="EL39" i="34"/>
  <c r="EL38" i="34"/>
  <c r="EL34" i="34"/>
  <c r="EL33" i="34"/>
  <c r="EL32" i="34"/>
  <c r="EL28" i="34"/>
  <c r="EL27" i="34"/>
  <c r="EL26" i="34"/>
  <c r="EL22" i="34"/>
  <c r="EL21" i="34"/>
  <c r="EL20" i="34"/>
  <c r="EL16" i="34"/>
  <c r="EL15" i="34"/>
  <c r="EL14" i="34"/>
  <c r="EK52" i="34"/>
  <c r="EK51" i="34"/>
  <c r="EK50" i="34"/>
  <c r="EK46" i="34"/>
  <c r="EK45" i="34"/>
  <c r="EK44" i="34"/>
  <c r="EK40" i="34"/>
  <c r="EK39" i="34"/>
  <c r="EK38" i="34"/>
  <c r="EK34" i="34"/>
  <c r="EK33" i="34"/>
  <c r="EK32" i="34"/>
  <c r="EK28" i="34"/>
  <c r="EK27" i="34"/>
  <c r="EK26" i="34"/>
  <c r="EK22" i="34"/>
  <c r="EK21" i="34"/>
  <c r="EK20" i="34"/>
  <c r="EK16" i="34"/>
  <c r="EK15" i="34"/>
  <c r="EK14" i="34"/>
  <c r="EJ52" i="34"/>
  <c r="EJ51" i="34"/>
  <c r="EJ50" i="34"/>
  <c r="EJ46" i="34"/>
  <c r="EJ45" i="34"/>
  <c r="EJ44" i="34"/>
  <c r="EJ40" i="34"/>
  <c r="EJ39" i="34"/>
  <c r="EJ38" i="34"/>
  <c r="EJ34" i="34"/>
  <c r="EJ33" i="34"/>
  <c r="EJ32" i="34"/>
  <c r="EJ28" i="34"/>
  <c r="EJ27" i="34"/>
  <c r="EJ26" i="34"/>
  <c r="EJ22" i="34"/>
  <c r="EJ21" i="34"/>
  <c r="EJ20" i="34"/>
  <c r="EJ16" i="34"/>
  <c r="EJ15" i="34"/>
  <c r="EJ14" i="34"/>
  <c r="EI52" i="34"/>
  <c r="EI51" i="34"/>
  <c r="EI50" i="34"/>
  <c r="EI46" i="34"/>
  <c r="EI45" i="34"/>
  <c r="EI44" i="34"/>
  <c r="EI40" i="34"/>
  <c r="EI39" i="34"/>
  <c r="EI38" i="34"/>
  <c r="EI34" i="34"/>
  <c r="EI33" i="34"/>
  <c r="EI32" i="34"/>
  <c r="EI28" i="34"/>
  <c r="EI27" i="34"/>
  <c r="EI26" i="34"/>
  <c r="EI22" i="34"/>
  <c r="EI21" i="34"/>
  <c r="EI20" i="34"/>
  <c r="EI16" i="34"/>
  <c r="EI15" i="34"/>
  <c r="EI14" i="34"/>
  <c r="EH52" i="34"/>
  <c r="EH51" i="34"/>
  <c r="EH50" i="34"/>
  <c r="EH46" i="34"/>
  <c r="EH45" i="34"/>
  <c r="EH44" i="34"/>
  <c r="EH40" i="34"/>
  <c r="EH39" i="34"/>
  <c r="EH38" i="34"/>
  <c r="EH34" i="34"/>
  <c r="EH33" i="34"/>
  <c r="EH32" i="34"/>
  <c r="EH28" i="34"/>
  <c r="EH27" i="34"/>
  <c r="EH26" i="34"/>
  <c r="EH22" i="34"/>
  <c r="EH21" i="34"/>
  <c r="EH20" i="34"/>
  <c r="EH16" i="34"/>
  <c r="EH15" i="34"/>
  <c r="EH14" i="34"/>
  <c r="EG52" i="34"/>
  <c r="EG51" i="34"/>
  <c r="EG50" i="34"/>
  <c r="EG46" i="34"/>
  <c r="EG45" i="34"/>
  <c r="EG44" i="34"/>
  <c r="EG40" i="34"/>
  <c r="EG39" i="34"/>
  <c r="EG38" i="34"/>
  <c r="EG34" i="34"/>
  <c r="EG33" i="34"/>
  <c r="EG32" i="34"/>
  <c r="EG28" i="34"/>
  <c r="EG27" i="34"/>
  <c r="EG26" i="34"/>
  <c r="EG22" i="34"/>
  <c r="EG21" i="34"/>
  <c r="EG20" i="34"/>
  <c r="EG16" i="34"/>
  <c r="EG15" i="34"/>
  <c r="EG14" i="34"/>
  <c r="EF52" i="34"/>
  <c r="EF51" i="34"/>
  <c r="EF50" i="34"/>
  <c r="EF46" i="34"/>
  <c r="EF45" i="34"/>
  <c r="EF44" i="34"/>
  <c r="EF40" i="34"/>
  <c r="EF39" i="34"/>
  <c r="EF38" i="34"/>
  <c r="EF34" i="34"/>
  <c r="EF33" i="34"/>
  <c r="EF32" i="34"/>
  <c r="EF28" i="34"/>
  <c r="EF27" i="34"/>
  <c r="EF26" i="34"/>
  <c r="EF22" i="34"/>
  <c r="EF21" i="34"/>
  <c r="EF20" i="34"/>
  <c r="EF16" i="34"/>
  <c r="EF15" i="34"/>
  <c r="EF14" i="34"/>
  <c r="EE52" i="34"/>
  <c r="EE51" i="34"/>
  <c r="EE50" i="34"/>
  <c r="EE46" i="34"/>
  <c r="EE45" i="34"/>
  <c r="EE44" i="34"/>
  <c r="EE40" i="34"/>
  <c r="EE39" i="34"/>
  <c r="EE38" i="34"/>
  <c r="EE34" i="34"/>
  <c r="EE33" i="34"/>
  <c r="EE32" i="34"/>
  <c r="EE28" i="34"/>
  <c r="EE27" i="34"/>
  <c r="EE26" i="34"/>
  <c r="EE22" i="34"/>
  <c r="EE21" i="34"/>
  <c r="EE20" i="34"/>
  <c r="EE16" i="34"/>
  <c r="EE15" i="34"/>
  <c r="EE14" i="34"/>
  <c r="ED52" i="34"/>
  <c r="ED51" i="34"/>
  <c r="ED50" i="34"/>
  <c r="ED46" i="34"/>
  <c r="ED45" i="34"/>
  <c r="ED44" i="34"/>
  <c r="ED40" i="34"/>
  <c r="ED39" i="34"/>
  <c r="ED38" i="34"/>
  <c r="ED34" i="34"/>
  <c r="ED33" i="34"/>
  <c r="ED32" i="34"/>
  <c r="ED28" i="34"/>
  <c r="ED27" i="34"/>
  <c r="ED26" i="34"/>
  <c r="ED22" i="34"/>
  <c r="ED21" i="34"/>
  <c r="ED20" i="34"/>
  <c r="ED16" i="34"/>
  <c r="ED15" i="34"/>
  <c r="ED14" i="34"/>
  <c r="EC52" i="34"/>
  <c r="EC51" i="34"/>
  <c r="EC50" i="34"/>
  <c r="EC46" i="34"/>
  <c r="EC45" i="34"/>
  <c r="EC44" i="34"/>
  <c r="EC40" i="34"/>
  <c r="EC39" i="34"/>
  <c r="EC38" i="34"/>
  <c r="EC34" i="34"/>
  <c r="EC33" i="34"/>
  <c r="EC32" i="34"/>
  <c r="EC28" i="34"/>
  <c r="EC27" i="34"/>
  <c r="EC26" i="34"/>
  <c r="EC22" i="34"/>
  <c r="EC21" i="34"/>
  <c r="EC20" i="34"/>
  <c r="EC16" i="34"/>
  <c r="EC15" i="34"/>
  <c r="EC14" i="34"/>
  <c r="EB52" i="34"/>
  <c r="EB51" i="34"/>
  <c r="EB50" i="34"/>
  <c r="EB46" i="34"/>
  <c r="EB45" i="34"/>
  <c r="EB44" i="34"/>
  <c r="EB40" i="34"/>
  <c r="EB39" i="34"/>
  <c r="EB38" i="34"/>
  <c r="EB34" i="34"/>
  <c r="EB33" i="34"/>
  <c r="EB32" i="34"/>
  <c r="EB28" i="34"/>
  <c r="EB27" i="34"/>
  <c r="EB26" i="34"/>
  <c r="EB22" i="34"/>
  <c r="EB21" i="34"/>
  <c r="EB20" i="34"/>
  <c r="EB16" i="34"/>
  <c r="EB15" i="34"/>
  <c r="EB14" i="34"/>
  <c r="JK2" i="1"/>
  <c r="JJ46" i="1"/>
  <c r="JJ60" i="1"/>
  <c r="JJ59" i="1"/>
  <c r="JJ57" i="1"/>
  <c r="JJ56" i="1"/>
  <c r="JJ55" i="1"/>
  <c r="JJ54" i="1"/>
  <c r="JJ53" i="1"/>
  <c r="JJ52" i="1"/>
  <c r="JJ51" i="1"/>
  <c r="JJ50" i="1"/>
  <c r="JJ49" i="1"/>
  <c r="JJ48" i="1"/>
  <c r="JJ47" i="1"/>
  <c r="JJ30" i="1"/>
  <c r="JJ29" i="1"/>
  <c r="JJ28" i="1"/>
  <c r="JJ27" i="1"/>
  <c r="JJ22" i="1"/>
  <c r="JJ18" i="1"/>
  <c r="JJ17" i="1"/>
  <c r="JJ16" i="1"/>
  <c r="JJ15" i="1"/>
  <c r="JJ13" i="1"/>
  <c r="JJ12" i="1"/>
  <c r="JI46" i="1"/>
  <c r="JI60" i="1"/>
  <c r="JI59" i="1"/>
  <c r="JI57" i="1"/>
  <c r="JI56" i="1"/>
  <c r="JI55" i="1"/>
  <c r="JI54" i="1"/>
  <c r="JI53" i="1"/>
  <c r="JI52" i="1"/>
  <c r="JI51" i="1"/>
  <c r="JI50" i="1"/>
  <c r="JI49" i="1"/>
  <c r="JI48" i="1"/>
  <c r="JI47" i="1"/>
  <c r="JI30" i="1"/>
  <c r="JI29" i="1"/>
  <c r="JI28" i="1"/>
  <c r="JI27" i="1"/>
  <c r="JI22" i="1"/>
  <c r="JI18" i="1"/>
  <c r="JI17" i="1"/>
  <c r="JI16" i="1"/>
  <c r="JI15" i="1"/>
  <c r="JI13" i="1"/>
  <c r="JI12" i="1"/>
  <c r="JH46" i="1"/>
  <c r="JH60" i="1"/>
  <c r="JH59" i="1"/>
  <c r="JH57" i="1"/>
  <c r="JH56" i="1"/>
  <c r="JH55" i="1"/>
  <c r="JH54" i="1"/>
  <c r="JH53" i="1"/>
  <c r="JH52" i="1"/>
  <c r="JH51" i="1"/>
  <c r="JH50" i="1"/>
  <c r="JH49" i="1"/>
  <c r="JH48" i="1"/>
  <c r="JH47" i="1"/>
  <c r="JH30" i="1"/>
  <c r="JH29" i="1"/>
  <c r="JH28" i="1"/>
  <c r="JH27" i="1"/>
  <c r="JH22" i="1"/>
  <c r="JH18" i="1"/>
  <c r="JH17" i="1"/>
  <c r="JH16" i="1"/>
  <c r="JH15" i="1"/>
  <c r="JH13" i="1"/>
  <c r="JH12" i="1"/>
  <c r="JG46" i="1"/>
  <c r="JG60" i="1"/>
  <c r="JG59" i="1"/>
  <c r="JG57" i="1"/>
  <c r="JG56" i="1"/>
  <c r="JG55" i="1"/>
  <c r="JG54" i="1"/>
  <c r="JG53" i="1"/>
  <c r="JG52" i="1"/>
  <c r="JG51" i="1"/>
  <c r="JG50" i="1"/>
  <c r="JG49" i="1"/>
  <c r="JG48" i="1"/>
  <c r="JG47" i="1"/>
  <c r="JG30" i="1"/>
  <c r="JG29" i="1"/>
  <c r="JG28" i="1"/>
  <c r="JG27" i="1"/>
  <c r="JG22" i="1"/>
  <c r="JG18" i="1"/>
  <c r="JG17" i="1"/>
  <c r="JG16" i="1"/>
  <c r="JG15" i="1"/>
  <c r="JG13" i="1"/>
  <c r="JG12" i="1"/>
  <c r="JF46" i="1"/>
  <c r="JF60" i="1"/>
  <c r="JF59" i="1"/>
  <c r="JF57" i="1"/>
  <c r="JF56" i="1"/>
  <c r="JF55" i="1"/>
  <c r="JF54" i="1"/>
  <c r="JF53" i="1"/>
  <c r="JF52" i="1"/>
  <c r="JF51" i="1"/>
  <c r="JF50" i="1"/>
  <c r="JF49" i="1"/>
  <c r="JF48" i="1"/>
  <c r="JF47" i="1"/>
  <c r="JF30" i="1"/>
  <c r="JF29" i="1"/>
  <c r="JF28" i="1"/>
  <c r="JF27" i="1"/>
  <c r="JF22" i="1"/>
  <c r="JF18" i="1"/>
  <c r="JF17" i="1"/>
  <c r="JF16" i="1"/>
  <c r="JF15" i="1"/>
  <c r="JF13" i="1"/>
  <c r="JF12" i="1"/>
  <c r="JE46" i="1"/>
  <c r="JE60" i="1"/>
  <c r="JE59" i="1"/>
  <c r="JE57" i="1"/>
  <c r="JE56" i="1"/>
  <c r="JE55" i="1"/>
  <c r="JE54" i="1"/>
  <c r="JE53" i="1"/>
  <c r="JE52" i="1"/>
  <c r="JE51" i="1"/>
  <c r="JE50" i="1"/>
  <c r="JE49" i="1"/>
  <c r="JE48" i="1"/>
  <c r="JE47" i="1"/>
  <c r="JE30" i="1"/>
  <c r="JE29" i="1"/>
  <c r="JE28" i="1"/>
  <c r="JE27" i="1"/>
  <c r="JE22" i="1"/>
  <c r="JE18" i="1"/>
  <c r="JE17" i="1"/>
  <c r="JE16" i="1"/>
  <c r="JE15" i="1"/>
  <c r="JE13" i="1"/>
  <c r="JE12" i="1"/>
  <c r="JD46" i="1"/>
  <c r="JD60" i="1"/>
  <c r="JD59" i="1"/>
  <c r="JD57" i="1"/>
  <c r="JD56" i="1"/>
  <c r="JD55" i="1"/>
  <c r="JD54" i="1"/>
  <c r="JD53" i="1"/>
  <c r="JD52" i="1"/>
  <c r="JD51" i="1"/>
  <c r="JD50" i="1"/>
  <c r="JD49" i="1"/>
  <c r="JD48" i="1"/>
  <c r="JD47" i="1"/>
  <c r="JD30" i="1"/>
  <c r="JD29" i="1"/>
  <c r="JD28" i="1"/>
  <c r="JD27" i="1"/>
  <c r="JD22" i="1"/>
  <c r="JD18" i="1"/>
  <c r="JD17" i="1"/>
  <c r="JD16" i="1"/>
  <c r="JD15" i="1"/>
  <c r="JD13" i="1"/>
  <c r="JD12" i="1"/>
  <c r="JC46" i="1"/>
  <c r="JC60" i="1"/>
  <c r="JC59" i="1"/>
  <c r="JC57" i="1"/>
  <c r="JC56" i="1"/>
  <c r="JC55" i="1"/>
  <c r="JC54" i="1"/>
  <c r="JC53" i="1"/>
  <c r="JC52" i="1"/>
  <c r="JC51" i="1"/>
  <c r="JC50" i="1"/>
  <c r="JC49" i="1"/>
  <c r="JC48" i="1"/>
  <c r="JC47" i="1"/>
  <c r="JC30" i="1"/>
  <c r="JC29" i="1"/>
  <c r="JC28" i="1"/>
  <c r="JC27" i="1"/>
  <c r="JC22" i="1"/>
  <c r="JC18" i="1"/>
  <c r="JC17" i="1"/>
  <c r="JC16" i="1"/>
  <c r="JC15" i="1"/>
  <c r="JC13" i="1"/>
  <c r="JC12" i="1"/>
  <c r="JB46" i="1"/>
  <c r="JB60" i="1"/>
  <c r="JB59" i="1"/>
  <c r="JB57" i="1"/>
  <c r="JB56" i="1"/>
  <c r="JB55" i="1"/>
  <c r="JB54" i="1"/>
  <c r="JB53" i="1"/>
  <c r="JB52" i="1"/>
  <c r="JB51" i="1"/>
  <c r="JB50" i="1"/>
  <c r="JB49" i="1"/>
  <c r="JB48" i="1"/>
  <c r="JB47" i="1"/>
  <c r="JB30" i="1"/>
  <c r="JB29" i="1"/>
  <c r="JB28" i="1"/>
  <c r="JB27" i="1"/>
  <c r="JB22" i="1"/>
  <c r="JB18" i="1"/>
  <c r="JB17" i="1"/>
  <c r="JB16" i="1"/>
  <c r="JB15" i="1"/>
  <c r="JB13" i="1"/>
  <c r="JB12" i="1"/>
  <c r="JA46" i="1"/>
  <c r="JA60" i="1"/>
  <c r="JA59" i="1"/>
  <c r="JA57" i="1"/>
  <c r="JA56" i="1"/>
  <c r="JA55" i="1"/>
  <c r="JA54" i="1"/>
  <c r="JA53" i="1"/>
  <c r="JA52" i="1"/>
  <c r="JA51" i="1"/>
  <c r="JA50" i="1"/>
  <c r="JA49" i="1"/>
  <c r="JA48" i="1"/>
  <c r="JA47" i="1"/>
  <c r="JA30" i="1"/>
  <c r="JA29" i="1"/>
  <c r="JA28" i="1"/>
  <c r="JA27" i="1"/>
  <c r="JA22" i="1"/>
  <c r="JA18" i="1"/>
  <c r="JA17" i="1"/>
  <c r="JA16" i="1"/>
  <c r="JA15" i="1"/>
  <c r="JA13" i="1"/>
  <c r="JA12" i="1"/>
  <c r="IZ46" i="1"/>
  <c r="IZ60" i="1"/>
  <c r="IZ59" i="1"/>
  <c r="IZ57" i="1"/>
  <c r="IZ56" i="1"/>
  <c r="IZ55" i="1"/>
  <c r="IZ54" i="1"/>
  <c r="IZ53" i="1"/>
  <c r="IZ52" i="1"/>
  <c r="IZ51" i="1"/>
  <c r="IZ50" i="1"/>
  <c r="IZ49" i="1"/>
  <c r="IZ48" i="1"/>
  <c r="IZ47" i="1"/>
  <c r="IZ30" i="1"/>
  <c r="IZ29" i="1"/>
  <c r="IZ28" i="1"/>
  <c r="IZ27" i="1"/>
  <c r="IZ22" i="1"/>
  <c r="IZ18" i="1"/>
  <c r="IZ17" i="1"/>
  <c r="IZ16" i="1"/>
  <c r="IZ15" i="1"/>
  <c r="IZ13" i="1"/>
  <c r="IZ12" i="1"/>
  <c r="IY46" i="1"/>
  <c r="IY60" i="1"/>
  <c r="IY59" i="1"/>
  <c r="IY57" i="1"/>
  <c r="IY56" i="1"/>
  <c r="IY55" i="1"/>
  <c r="IY54" i="1"/>
  <c r="IY53" i="1"/>
  <c r="IY52" i="1"/>
  <c r="IY51" i="1"/>
  <c r="IY50" i="1"/>
  <c r="IY49" i="1"/>
  <c r="IY48" i="1"/>
  <c r="IY47" i="1"/>
  <c r="IY30" i="1"/>
  <c r="IY29" i="1"/>
  <c r="IY28" i="1"/>
  <c r="IY27" i="1"/>
  <c r="IY22" i="1"/>
  <c r="IY18" i="1"/>
  <c r="IY17" i="1"/>
  <c r="IY16" i="1"/>
  <c r="IY15" i="1"/>
  <c r="IY13" i="1"/>
  <c r="IY12" i="1"/>
  <c r="IX46" i="1"/>
  <c r="IX60" i="1"/>
  <c r="IX59" i="1"/>
  <c r="IX57" i="1"/>
  <c r="IX56" i="1"/>
  <c r="IX55" i="1"/>
  <c r="IX54" i="1"/>
  <c r="IX53" i="1"/>
  <c r="IX52" i="1"/>
  <c r="IX51" i="1"/>
  <c r="IX50" i="1"/>
  <c r="IX49" i="1"/>
  <c r="IX48" i="1"/>
  <c r="IX47" i="1"/>
  <c r="IX30" i="1"/>
  <c r="IX29" i="1"/>
  <c r="IX28" i="1"/>
  <c r="IX27" i="1"/>
  <c r="IX22" i="1"/>
  <c r="IX18" i="1"/>
  <c r="IX17" i="1"/>
  <c r="IX16" i="1"/>
  <c r="IX15" i="1"/>
  <c r="IX13" i="1"/>
  <c r="IX12" i="1"/>
  <c r="IW46" i="1"/>
  <c r="IW60" i="1"/>
  <c r="IW59" i="1"/>
  <c r="IW57" i="1"/>
  <c r="IW56" i="1"/>
  <c r="IW55" i="1"/>
  <c r="IW54" i="1"/>
  <c r="IW53" i="1"/>
  <c r="IW52" i="1"/>
  <c r="IW51" i="1"/>
  <c r="IW50" i="1"/>
  <c r="IW49" i="1"/>
  <c r="IW48" i="1"/>
  <c r="IW47" i="1"/>
  <c r="IW30" i="1"/>
  <c r="IW29" i="1"/>
  <c r="IW28" i="1"/>
  <c r="IW27" i="1"/>
  <c r="IW22" i="1"/>
  <c r="IW18" i="1"/>
  <c r="IW17" i="1"/>
  <c r="IW16" i="1"/>
  <c r="IW15" i="1"/>
  <c r="IW13" i="1"/>
  <c r="IW12" i="1"/>
  <c r="IV46" i="1"/>
  <c r="IV60" i="1"/>
  <c r="IV59" i="1"/>
  <c r="IV57" i="1"/>
  <c r="IV56" i="1"/>
  <c r="IV55" i="1"/>
  <c r="IV54" i="1"/>
  <c r="IV53" i="1"/>
  <c r="IV52" i="1"/>
  <c r="IV51" i="1"/>
  <c r="IV50" i="1"/>
  <c r="IV49" i="1"/>
  <c r="IV48" i="1"/>
  <c r="IV47" i="1"/>
  <c r="IV30" i="1"/>
  <c r="IV29" i="1"/>
  <c r="IV28" i="1"/>
  <c r="IV27" i="1"/>
  <c r="IV22" i="1"/>
  <c r="IV18" i="1"/>
  <c r="IV17" i="1"/>
  <c r="IV16" i="1"/>
  <c r="IV15" i="1"/>
  <c r="IV13" i="1"/>
  <c r="IV12" i="1"/>
  <c r="IU46" i="1"/>
  <c r="IU60" i="1"/>
  <c r="IU59" i="1"/>
  <c r="IU57" i="1"/>
  <c r="IU56" i="1"/>
  <c r="IU55" i="1"/>
  <c r="IU54" i="1"/>
  <c r="IU53" i="1"/>
  <c r="IU52" i="1"/>
  <c r="IU51" i="1"/>
  <c r="IU50" i="1"/>
  <c r="IU49" i="1"/>
  <c r="IU48" i="1"/>
  <c r="IU47" i="1"/>
  <c r="IU30" i="1"/>
  <c r="IU29" i="1"/>
  <c r="IU28" i="1"/>
  <c r="IU27" i="1"/>
  <c r="IU22" i="1"/>
  <c r="IU18" i="1"/>
  <c r="IU17" i="1"/>
  <c r="IU16" i="1"/>
  <c r="IU15" i="1"/>
  <c r="IU13" i="1"/>
  <c r="IU12" i="1"/>
  <c r="IT46" i="1"/>
  <c r="IT60" i="1"/>
  <c r="IT59" i="1"/>
  <c r="IT57" i="1"/>
  <c r="IT56" i="1"/>
  <c r="IT55" i="1"/>
  <c r="IT54" i="1"/>
  <c r="IT53" i="1"/>
  <c r="IT52" i="1"/>
  <c r="IT51" i="1"/>
  <c r="IT50" i="1"/>
  <c r="IT49" i="1"/>
  <c r="IT48" i="1"/>
  <c r="IT47" i="1"/>
  <c r="IT30" i="1"/>
  <c r="IT29" i="1"/>
  <c r="IT28" i="1"/>
  <c r="IT27" i="1"/>
  <c r="IT22" i="1"/>
  <c r="IT18" i="1"/>
  <c r="IT17" i="1"/>
  <c r="IT16" i="1"/>
  <c r="IT15" i="1"/>
  <c r="IT13" i="1"/>
  <c r="IT12" i="1"/>
  <c r="IS46" i="1"/>
  <c r="IS60" i="1"/>
  <c r="IS59" i="1"/>
  <c r="IS57" i="1"/>
  <c r="IS56" i="1"/>
  <c r="IS55" i="1"/>
  <c r="IS54" i="1"/>
  <c r="IS53" i="1"/>
  <c r="IS52" i="1"/>
  <c r="IS51" i="1"/>
  <c r="IS50" i="1"/>
  <c r="IS49" i="1"/>
  <c r="IS48" i="1"/>
  <c r="IS47" i="1"/>
  <c r="IS30" i="1"/>
  <c r="IS29" i="1"/>
  <c r="IS28" i="1"/>
  <c r="IS27" i="1"/>
  <c r="IS22" i="1"/>
  <c r="IS18" i="1"/>
  <c r="IS17" i="1"/>
  <c r="IS16" i="1"/>
  <c r="IS15" i="1"/>
  <c r="IS13" i="1"/>
  <c r="IS12" i="1"/>
  <c r="IR46" i="1"/>
  <c r="IR60" i="1"/>
  <c r="IR59" i="1"/>
  <c r="IR57" i="1"/>
  <c r="IR56" i="1"/>
  <c r="IR55" i="1"/>
  <c r="IR54" i="1"/>
  <c r="IR53" i="1"/>
  <c r="IR52" i="1"/>
  <c r="IR51" i="1"/>
  <c r="IR50" i="1"/>
  <c r="IR49" i="1"/>
  <c r="IR48" i="1"/>
  <c r="IR47" i="1"/>
  <c r="IR30" i="1"/>
  <c r="IR29" i="1"/>
  <c r="IR28" i="1"/>
  <c r="IR27" i="1"/>
  <c r="IR22" i="1"/>
  <c r="IR18" i="1"/>
  <c r="IR17" i="1"/>
  <c r="IR16" i="1"/>
  <c r="IR15" i="1"/>
  <c r="IR13" i="1"/>
  <c r="IR12" i="1"/>
  <c r="IQ46" i="1"/>
  <c r="IQ60" i="1"/>
  <c r="IQ59" i="1"/>
  <c r="IQ57" i="1"/>
  <c r="IQ56" i="1"/>
  <c r="IQ55" i="1"/>
  <c r="IQ54" i="1"/>
  <c r="IQ53" i="1"/>
  <c r="IQ52" i="1"/>
  <c r="IQ51" i="1"/>
  <c r="IQ50" i="1"/>
  <c r="IQ49" i="1"/>
  <c r="IQ48" i="1"/>
  <c r="IQ47" i="1"/>
  <c r="IQ30" i="1"/>
  <c r="IQ29" i="1"/>
  <c r="IQ28" i="1"/>
  <c r="IQ27" i="1"/>
  <c r="IQ22" i="1"/>
  <c r="IQ18" i="1"/>
  <c r="IQ17" i="1"/>
  <c r="IQ16" i="1"/>
  <c r="IQ15" i="1"/>
  <c r="IQ13" i="1"/>
  <c r="IQ12" i="1"/>
  <c r="IP46" i="1"/>
  <c r="IP60" i="1"/>
  <c r="IP59" i="1"/>
  <c r="IP57" i="1"/>
  <c r="IP56" i="1"/>
  <c r="IP55" i="1"/>
  <c r="IP54" i="1"/>
  <c r="IP53" i="1"/>
  <c r="IP52" i="1"/>
  <c r="IP51" i="1"/>
  <c r="IP50" i="1"/>
  <c r="IP49" i="1"/>
  <c r="IP48" i="1"/>
  <c r="IP47" i="1"/>
  <c r="IP30" i="1"/>
  <c r="IP29" i="1"/>
  <c r="IP28" i="1"/>
  <c r="IP27" i="1"/>
  <c r="IP22" i="1"/>
  <c r="IP18" i="1"/>
  <c r="IP17" i="1"/>
  <c r="IP16" i="1"/>
  <c r="IP15" i="1"/>
  <c r="IP13" i="1"/>
  <c r="IP12" i="1"/>
  <c r="IO46" i="1"/>
  <c r="IO60" i="1"/>
  <c r="IO59" i="1"/>
  <c r="IO57" i="1"/>
  <c r="IO56" i="1"/>
  <c r="IO55" i="1"/>
  <c r="IO54" i="1"/>
  <c r="IO53" i="1"/>
  <c r="IO52" i="1"/>
  <c r="IO51" i="1"/>
  <c r="IO50" i="1"/>
  <c r="IO49" i="1"/>
  <c r="IO48" i="1"/>
  <c r="IO47" i="1"/>
  <c r="IO30" i="1"/>
  <c r="IO29" i="1"/>
  <c r="IO28" i="1"/>
  <c r="IO27" i="1"/>
  <c r="IO22" i="1"/>
  <c r="IO18" i="1"/>
  <c r="IO17" i="1"/>
  <c r="IO16" i="1"/>
  <c r="IO15" i="1"/>
  <c r="IO13" i="1"/>
  <c r="IO12" i="1"/>
  <c r="IN46" i="1"/>
  <c r="IN60" i="1"/>
  <c r="IN59" i="1"/>
  <c r="IN57" i="1"/>
  <c r="IN56" i="1"/>
  <c r="IN55" i="1"/>
  <c r="IN54" i="1"/>
  <c r="IN53" i="1"/>
  <c r="IN52" i="1"/>
  <c r="IN51" i="1"/>
  <c r="IN50" i="1"/>
  <c r="IN49" i="1"/>
  <c r="IN48" i="1"/>
  <c r="IN47" i="1"/>
  <c r="IN30" i="1"/>
  <c r="IN29" i="1"/>
  <c r="IN28" i="1"/>
  <c r="IN27" i="1"/>
  <c r="IN22" i="1"/>
  <c r="IN18" i="1"/>
  <c r="IN17" i="1"/>
  <c r="IN16" i="1"/>
  <c r="IN15" i="1"/>
  <c r="IN13" i="1"/>
  <c r="IN12" i="1"/>
  <c r="IM46" i="1"/>
  <c r="IM60" i="1"/>
  <c r="IM59" i="1"/>
  <c r="IM57" i="1"/>
  <c r="IM56" i="1"/>
  <c r="IM55" i="1"/>
  <c r="IM54" i="1"/>
  <c r="IM53" i="1"/>
  <c r="IM52" i="1"/>
  <c r="IM51" i="1"/>
  <c r="IM50" i="1"/>
  <c r="IM49" i="1"/>
  <c r="IM48" i="1"/>
  <c r="IM47" i="1"/>
  <c r="IM30" i="1"/>
  <c r="IM29" i="1"/>
  <c r="IM28" i="1"/>
  <c r="IM27" i="1"/>
  <c r="IM22" i="1"/>
  <c r="IM18" i="1"/>
  <c r="IM17" i="1"/>
  <c r="IM16" i="1"/>
  <c r="IM15" i="1"/>
  <c r="IM13" i="1"/>
  <c r="IM12" i="1"/>
  <c r="IL46" i="1"/>
  <c r="IL60" i="1"/>
  <c r="IL59" i="1"/>
  <c r="IL57" i="1"/>
  <c r="IL56" i="1"/>
  <c r="IL55" i="1"/>
  <c r="IL54" i="1"/>
  <c r="IL53" i="1"/>
  <c r="IL52" i="1"/>
  <c r="IL51" i="1"/>
  <c r="IL50" i="1"/>
  <c r="IL49" i="1"/>
  <c r="IL48" i="1"/>
  <c r="IL47" i="1"/>
  <c r="IL30" i="1"/>
  <c r="IL29" i="1"/>
  <c r="IL28" i="1"/>
  <c r="IL27" i="1"/>
  <c r="IL22" i="1"/>
  <c r="IL18" i="1"/>
  <c r="IL17" i="1"/>
  <c r="IL16" i="1"/>
  <c r="IL15" i="1"/>
  <c r="IL13" i="1"/>
  <c r="IL12" i="1"/>
  <c r="IK46" i="1"/>
  <c r="IK60" i="1"/>
  <c r="IK59" i="1"/>
  <c r="IK57" i="1"/>
  <c r="IK56" i="1"/>
  <c r="IK55" i="1"/>
  <c r="IK54" i="1"/>
  <c r="IK53" i="1"/>
  <c r="IK52" i="1"/>
  <c r="IK51" i="1"/>
  <c r="IK50" i="1"/>
  <c r="IK49" i="1"/>
  <c r="IK48" i="1"/>
  <c r="IK47" i="1"/>
  <c r="IK30" i="1"/>
  <c r="IK29" i="1"/>
  <c r="IK28" i="1"/>
  <c r="IK27" i="1"/>
  <c r="IK22" i="1"/>
  <c r="IK18" i="1"/>
  <c r="IK17" i="1"/>
  <c r="IK16" i="1"/>
  <c r="IK15" i="1"/>
  <c r="IK13" i="1"/>
  <c r="IK12" i="1"/>
  <c r="IJ46" i="1"/>
  <c r="IJ60" i="1"/>
  <c r="IJ59" i="1"/>
  <c r="IJ57" i="1"/>
  <c r="IJ56" i="1"/>
  <c r="IJ55" i="1"/>
  <c r="IJ54" i="1"/>
  <c r="IJ53" i="1"/>
  <c r="IJ52" i="1"/>
  <c r="IJ51" i="1"/>
  <c r="IJ50" i="1"/>
  <c r="IJ49" i="1"/>
  <c r="IJ48" i="1"/>
  <c r="IJ47" i="1"/>
  <c r="IJ30" i="1"/>
  <c r="IJ29" i="1"/>
  <c r="IJ28" i="1"/>
  <c r="IJ27" i="1"/>
  <c r="IJ22" i="1"/>
  <c r="IJ18" i="1"/>
  <c r="IJ17" i="1"/>
  <c r="IJ16" i="1"/>
  <c r="IJ15" i="1"/>
  <c r="IJ13" i="1"/>
  <c r="IJ12" i="1"/>
  <c r="II46" i="1"/>
  <c r="II60" i="1"/>
  <c r="II59" i="1"/>
  <c r="II57" i="1"/>
  <c r="II56" i="1"/>
  <c r="II55" i="1"/>
  <c r="II54" i="1"/>
  <c r="II53" i="1"/>
  <c r="II52" i="1"/>
  <c r="II51" i="1"/>
  <c r="II50" i="1"/>
  <c r="II49" i="1"/>
  <c r="II48" i="1"/>
  <c r="II47" i="1"/>
  <c r="II30" i="1"/>
  <c r="II29" i="1"/>
  <c r="II28" i="1"/>
  <c r="II27" i="1"/>
  <c r="II22" i="1"/>
  <c r="II18" i="1"/>
  <c r="II17" i="1"/>
  <c r="II16" i="1"/>
  <c r="II15" i="1"/>
  <c r="II13" i="1"/>
  <c r="II12" i="1"/>
  <c r="IH46" i="1"/>
  <c r="IH60" i="1"/>
  <c r="IH59" i="1"/>
  <c r="IH57" i="1"/>
  <c r="IH56" i="1"/>
  <c r="IH55" i="1"/>
  <c r="IH54" i="1"/>
  <c r="IH53" i="1"/>
  <c r="IH52" i="1"/>
  <c r="IH51" i="1"/>
  <c r="IH50" i="1"/>
  <c r="IH49" i="1"/>
  <c r="IH48" i="1"/>
  <c r="IH47" i="1"/>
  <c r="IH30" i="1"/>
  <c r="IH29" i="1"/>
  <c r="IH28" i="1"/>
  <c r="IH27" i="1"/>
  <c r="IH22" i="1"/>
  <c r="IH18" i="1"/>
  <c r="IH17" i="1"/>
  <c r="IH16" i="1"/>
  <c r="IH15" i="1"/>
  <c r="IH13" i="1"/>
  <c r="IH12" i="1"/>
  <c r="IG46" i="1"/>
  <c r="IG60" i="1"/>
  <c r="IG59" i="1"/>
  <c r="IG57" i="1"/>
  <c r="IG56" i="1"/>
  <c r="IG55" i="1"/>
  <c r="IG54" i="1"/>
  <c r="IG53" i="1"/>
  <c r="IG52" i="1"/>
  <c r="IG51" i="1"/>
  <c r="IG50" i="1"/>
  <c r="IG49" i="1"/>
  <c r="IG48" i="1"/>
  <c r="IG47" i="1"/>
  <c r="IG30" i="1"/>
  <c r="IG29" i="1"/>
  <c r="IG28" i="1"/>
  <c r="IG27" i="1"/>
  <c r="IG22" i="1"/>
  <c r="IG18" i="1"/>
  <c r="IG17" i="1"/>
  <c r="IG16" i="1"/>
  <c r="IG15" i="1"/>
  <c r="IG13" i="1"/>
  <c r="IG12" i="1"/>
  <c r="BY3" i="35"/>
  <c r="BX3" i="35"/>
  <c r="BW3" i="35"/>
  <c r="AX3" i="35"/>
  <c r="AW3" i="35"/>
  <c r="AV3" i="35"/>
  <c r="E9" i="35"/>
  <c r="IF7" i="35"/>
  <c r="IE7" i="35"/>
  <c r="ID7" i="35"/>
  <c r="IC7" i="35"/>
  <c r="IB7" i="35"/>
  <c r="GU7" i="35"/>
  <c r="GT7" i="35"/>
  <c r="GS7" i="35"/>
  <c r="GR7" i="35"/>
  <c r="GQ7" i="35"/>
  <c r="FK7" i="35"/>
  <c r="FJ7" i="35"/>
  <c r="FI7" i="35"/>
  <c r="FH7" i="35"/>
  <c r="FG7" i="35"/>
  <c r="EA7" i="35"/>
  <c r="DZ7" i="35"/>
  <c r="DY7" i="35"/>
  <c r="DX7" i="35"/>
  <c r="DW7" i="35"/>
  <c r="DS7" i="35"/>
  <c r="DU7" i="35" s="1"/>
  <c r="IF6" i="35"/>
  <c r="IE6" i="35"/>
  <c r="ID6" i="35"/>
  <c r="IC6" i="35"/>
  <c r="IB6" i="35"/>
  <c r="GU6" i="35"/>
  <c r="GT6" i="35"/>
  <c r="GS6" i="35"/>
  <c r="GR6" i="35"/>
  <c r="GQ6" i="35"/>
  <c r="FK6" i="35"/>
  <c r="FJ6" i="35"/>
  <c r="FI6" i="35"/>
  <c r="FH6" i="35"/>
  <c r="FG6" i="35"/>
  <c r="EA6" i="35"/>
  <c r="DZ6" i="35"/>
  <c r="DY6" i="35"/>
  <c r="DX6" i="35"/>
  <c r="DW6" i="35"/>
  <c r="DS6" i="35"/>
  <c r="DU6" i="35" s="1"/>
  <c r="IF5" i="35"/>
  <c r="IE5" i="35"/>
  <c r="ID5" i="35"/>
  <c r="IC5" i="35"/>
  <c r="IB5" i="35"/>
  <c r="GU5" i="35"/>
  <c r="GT5" i="35"/>
  <c r="GS5" i="35"/>
  <c r="GR5" i="35"/>
  <c r="GQ5" i="35"/>
  <c r="FK5" i="35"/>
  <c r="FJ5" i="35"/>
  <c r="FI5" i="35"/>
  <c r="FH5" i="35"/>
  <c r="FG5" i="35"/>
  <c r="EA5" i="35"/>
  <c r="DZ5" i="35"/>
  <c r="DY5" i="35"/>
  <c r="DX5" i="35"/>
  <c r="DW5" i="35"/>
  <c r="DS5" i="35"/>
  <c r="DU5" i="35" s="1"/>
  <c r="DU3" i="35"/>
  <c r="DT3" i="35"/>
  <c r="DS3" i="35"/>
  <c r="DR3" i="35"/>
  <c r="DQ3" i="35"/>
  <c r="DP3" i="35"/>
  <c r="DO3" i="35"/>
  <c r="DN3" i="35"/>
  <c r="DM3" i="35"/>
  <c r="DL3" i="35"/>
  <c r="DK3" i="35"/>
  <c r="DJ3" i="35"/>
  <c r="DI3" i="35"/>
  <c r="DH3" i="35"/>
  <c r="DG3" i="35"/>
  <c r="DF3" i="35"/>
  <c r="DE3" i="35"/>
  <c r="DD3" i="35"/>
  <c r="DC3" i="35"/>
  <c r="DB3" i="35"/>
  <c r="DA3" i="35"/>
  <c r="CZ3" i="35"/>
  <c r="CY3" i="35"/>
  <c r="CX3" i="35"/>
  <c r="CW3" i="35"/>
  <c r="CV3" i="35"/>
  <c r="CU3" i="35"/>
  <c r="CT3" i="35"/>
  <c r="CS3" i="35"/>
  <c r="CR3" i="35"/>
  <c r="CQ3" i="35"/>
  <c r="CP3" i="35"/>
  <c r="CO3" i="35"/>
  <c r="CN3" i="35"/>
  <c r="CM3" i="35"/>
  <c r="CL3" i="35"/>
  <c r="CK3" i="35"/>
  <c r="CJ3" i="35"/>
  <c r="CI3" i="35"/>
  <c r="CH3" i="35"/>
  <c r="CG3" i="35"/>
  <c r="CF3" i="35"/>
  <c r="CE3" i="35"/>
  <c r="CD3" i="35"/>
  <c r="CC3" i="35"/>
  <c r="CB3" i="35"/>
  <c r="CA3" i="35"/>
  <c r="BZ3" i="35"/>
  <c r="BV3" i="35"/>
  <c r="BU3" i="35"/>
  <c r="BT3" i="35"/>
  <c r="BS3" i="35"/>
  <c r="BR3" i="35"/>
  <c r="BQ3" i="35"/>
  <c r="BP3" i="35"/>
  <c r="BO3" i="35"/>
  <c r="BN3" i="35"/>
  <c r="BM3" i="35"/>
  <c r="BL3" i="35"/>
  <c r="BK3" i="35"/>
  <c r="BJ3" i="35"/>
  <c r="BI3" i="35"/>
  <c r="BH3" i="35"/>
  <c r="BG3" i="35"/>
  <c r="BF3" i="35"/>
  <c r="BE3" i="35"/>
  <c r="BD3" i="35"/>
  <c r="BC3" i="35"/>
  <c r="BB3" i="35"/>
  <c r="BA3" i="35"/>
  <c r="AZ3" i="35"/>
  <c r="AY3" i="35"/>
  <c r="AU3" i="35"/>
  <c r="AT3" i="35"/>
  <c r="AS3" i="35"/>
  <c r="AR3" i="35"/>
  <c r="AQ3" i="35"/>
  <c r="AP3" i="35"/>
  <c r="AO3" i="35"/>
  <c r="AN3" i="35"/>
  <c r="AM3" i="35"/>
  <c r="AL3" i="35"/>
  <c r="AK3" i="35"/>
  <c r="AJ3" i="35"/>
  <c r="AI3" i="35"/>
  <c r="AH3" i="35"/>
  <c r="AG3" i="35"/>
  <c r="AF3" i="35"/>
  <c r="AE3" i="35"/>
  <c r="AD3" i="35"/>
  <c r="AC3" i="35"/>
  <c r="AB3" i="35"/>
  <c r="AA3" i="35"/>
  <c r="Z3" i="35"/>
  <c r="Y3" i="35"/>
  <c r="X3" i="35"/>
  <c r="W3" i="35"/>
  <c r="V3" i="35"/>
  <c r="U3" i="35"/>
  <c r="T3" i="35"/>
  <c r="S3" i="35"/>
  <c r="R3" i="35"/>
  <c r="Q3" i="35"/>
  <c r="P3" i="35"/>
  <c r="O3" i="35"/>
  <c r="N3" i="35"/>
  <c r="M3" i="35"/>
  <c r="L3" i="35"/>
  <c r="K3" i="35"/>
  <c r="J3" i="35"/>
  <c r="I3" i="35"/>
  <c r="H3" i="35"/>
  <c r="G3" i="35"/>
  <c r="F3" i="35"/>
  <c r="E3" i="35"/>
  <c r="D3" i="35"/>
  <c r="JL2" i="35"/>
  <c r="HZ2" i="35"/>
  <c r="GP2" i="35"/>
  <c r="FF2" i="35"/>
  <c r="IG1" i="35"/>
  <c r="DV1" i="35"/>
  <c r="DV3" i="35" s="1"/>
  <c r="BY3" i="34"/>
  <c r="BX3" i="34"/>
  <c r="BW3" i="34"/>
  <c r="AX3" i="34"/>
  <c r="AW3" i="34"/>
  <c r="AV3" i="34"/>
  <c r="DU54" i="34"/>
  <c r="DT54" i="34"/>
  <c r="DS54" i="34"/>
  <c r="DR54" i="34"/>
  <c r="E54" i="34"/>
  <c r="IF52" i="34"/>
  <c r="IE52" i="34"/>
  <c r="ID52" i="34"/>
  <c r="IC52" i="34"/>
  <c r="IB52" i="34"/>
  <c r="GU52" i="34"/>
  <c r="GT52" i="34"/>
  <c r="GS52" i="34"/>
  <c r="GR52" i="34"/>
  <c r="GQ52" i="34"/>
  <c r="FK52" i="34"/>
  <c r="FJ52" i="34"/>
  <c r="FI52" i="34"/>
  <c r="FH52" i="34"/>
  <c r="FG52" i="34"/>
  <c r="EA52" i="34"/>
  <c r="DZ52" i="34"/>
  <c r="DY52" i="34"/>
  <c r="DX52" i="34"/>
  <c r="DW52" i="34"/>
  <c r="DS52" i="34"/>
  <c r="DU52" i="34" s="1"/>
  <c r="IF51" i="34"/>
  <c r="IE51" i="34"/>
  <c r="ID51" i="34"/>
  <c r="IC51" i="34"/>
  <c r="IB51" i="34"/>
  <c r="GU51" i="34"/>
  <c r="GT51" i="34"/>
  <c r="GS51" i="34"/>
  <c r="GR51" i="34"/>
  <c r="GQ51" i="34"/>
  <c r="FK51" i="34"/>
  <c r="FJ51" i="34"/>
  <c r="FI51" i="34"/>
  <c r="FH51" i="34"/>
  <c r="FG51" i="34"/>
  <c r="EA51" i="34"/>
  <c r="DZ51" i="34"/>
  <c r="DY51" i="34"/>
  <c r="DX51" i="34"/>
  <c r="DW51" i="34"/>
  <c r="DS51" i="34"/>
  <c r="DU51" i="34" s="1"/>
  <c r="IF50" i="34"/>
  <c r="IE50" i="34"/>
  <c r="ID50" i="34"/>
  <c r="IC50" i="34"/>
  <c r="IB50" i="34"/>
  <c r="GU50" i="34"/>
  <c r="GT50" i="34"/>
  <c r="GS50" i="34"/>
  <c r="GR50" i="34"/>
  <c r="GQ50" i="34"/>
  <c r="FK50" i="34"/>
  <c r="FJ50" i="34"/>
  <c r="FI50" i="34"/>
  <c r="FH50" i="34"/>
  <c r="FG50" i="34"/>
  <c r="EA50" i="34"/>
  <c r="DZ50" i="34"/>
  <c r="DY50" i="34"/>
  <c r="DX50" i="34"/>
  <c r="DW50" i="34"/>
  <c r="DS50" i="34"/>
  <c r="DU50" i="34" s="1"/>
  <c r="DU48" i="34"/>
  <c r="DT48" i="34"/>
  <c r="DS48" i="34"/>
  <c r="DR48" i="34"/>
  <c r="E48" i="34"/>
  <c r="IF46" i="34"/>
  <c r="IE46" i="34"/>
  <c r="ID46" i="34"/>
  <c r="IC46" i="34"/>
  <c r="IB46" i="34"/>
  <c r="GU46" i="34"/>
  <c r="GT46" i="34"/>
  <c r="GS46" i="34"/>
  <c r="GR46" i="34"/>
  <c r="GQ46" i="34"/>
  <c r="FK46" i="34"/>
  <c r="FJ46" i="34"/>
  <c r="FI46" i="34"/>
  <c r="FH46" i="34"/>
  <c r="FG46" i="34"/>
  <c r="EA46" i="34"/>
  <c r="DZ46" i="34"/>
  <c r="DY46" i="34"/>
  <c r="DX46" i="34"/>
  <c r="DW46" i="34"/>
  <c r="DS46" i="34"/>
  <c r="DU46" i="34" s="1"/>
  <c r="IF45" i="34"/>
  <c r="IE45" i="34"/>
  <c r="ID45" i="34"/>
  <c r="IC45" i="34"/>
  <c r="IB45" i="34"/>
  <c r="GU45" i="34"/>
  <c r="GT45" i="34"/>
  <c r="GS45" i="34"/>
  <c r="GR45" i="34"/>
  <c r="GQ45" i="34"/>
  <c r="FK45" i="34"/>
  <c r="FJ45" i="34"/>
  <c r="FI45" i="34"/>
  <c r="FH45" i="34"/>
  <c r="FG45" i="34"/>
  <c r="EA45" i="34"/>
  <c r="DZ45" i="34"/>
  <c r="DY45" i="34"/>
  <c r="DX45" i="34"/>
  <c r="DW45" i="34"/>
  <c r="DS45" i="34"/>
  <c r="DU45" i="34" s="1"/>
  <c r="IF44" i="34"/>
  <c r="IE44" i="34"/>
  <c r="ID44" i="34"/>
  <c r="IC44" i="34"/>
  <c r="IB44" i="34"/>
  <c r="GU44" i="34"/>
  <c r="GT44" i="34"/>
  <c r="GS44" i="34"/>
  <c r="GR44" i="34"/>
  <c r="GQ44" i="34"/>
  <c r="FK44" i="34"/>
  <c r="FJ44" i="34"/>
  <c r="FI44" i="34"/>
  <c r="FH44" i="34"/>
  <c r="FG44" i="34"/>
  <c r="EA44" i="34"/>
  <c r="DZ44" i="34"/>
  <c r="DY44" i="34"/>
  <c r="DX44" i="34"/>
  <c r="DW44" i="34"/>
  <c r="DS44" i="34"/>
  <c r="DU44" i="34" s="1"/>
  <c r="DU42" i="34"/>
  <c r="DT42" i="34"/>
  <c r="DS42" i="34"/>
  <c r="DR42" i="34"/>
  <c r="E42" i="34"/>
  <c r="IF40" i="34"/>
  <c r="IE40" i="34"/>
  <c r="ID40" i="34"/>
  <c r="IC40" i="34"/>
  <c r="IB40" i="34"/>
  <c r="GU40" i="34"/>
  <c r="GT40" i="34"/>
  <c r="GS40" i="34"/>
  <c r="GR40" i="34"/>
  <c r="GQ40" i="34"/>
  <c r="FK40" i="34"/>
  <c r="FJ40" i="34"/>
  <c r="FI40" i="34"/>
  <c r="FH40" i="34"/>
  <c r="FG40" i="34"/>
  <c r="EA40" i="34"/>
  <c r="DZ40" i="34"/>
  <c r="DY40" i="34"/>
  <c r="DX40" i="34"/>
  <c r="DW40" i="34"/>
  <c r="DS40" i="34"/>
  <c r="DU40" i="34" s="1"/>
  <c r="IF39" i="34"/>
  <c r="IE39" i="34"/>
  <c r="ID39" i="34"/>
  <c r="IC39" i="34"/>
  <c r="IB39" i="34"/>
  <c r="GU39" i="34"/>
  <c r="GT39" i="34"/>
  <c r="GS39" i="34"/>
  <c r="GR39" i="34"/>
  <c r="GQ39" i="34"/>
  <c r="FK39" i="34"/>
  <c r="FJ39" i="34"/>
  <c r="FI39" i="34"/>
  <c r="FH39" i="34"/>
  <c r="FG39" i="34"/>
  <c r="EA39" i="34"/>
  <c r="DZ39" i="34"/>
  <c r="DY39" i="34"/>
  <c r="DX39" i="34"/>
  <c r="DW39" i="34"/>
  <c r="DS39" i="34"/>
  <c r="DU39" i="34" s="1"/>
  <c r="IF38" i="34"/>
  <c r="IE38" i="34"/>
  <c r="ID38" i="34"/>
  <c r="IC38" i="34"/>
  <c r="IB38" i="34"/>
  <c r="GU38" i="34"/>
  <c r="GT38" i="34"/>
  <c r="GS38" i="34"/>
  <c r="GR38" i="34"/>
  <c r="GQ38" i="34"/>
  <c r="FK38" i="34"/>
  <c r="FJ38" i="34"/>
  <c r="FI38" i="34"/>
  <c r="FH38" i="34"/>
  <c r="FG38" i="34"/>
  <c r="EA38" i="34"/>
  <c r="DZ38" i="34"/>
  <c r="DY38" i="34"/>
  <c r="DX38" i="34"/>
  <c r="DW38" i="34"/>
  <c r="DS38" i="34"/>
  <c r="DU38" i="34" s="1"/>
  <c r="DU36" i="34"/>
  <c r="DT36" i="34"/>
  <c r="DS36" i="34"/>
  <c r="DR36" i="34"/>
  <c r="E36" i="34"/>
  <c r="IF34" i="34"/>
  <c r="IE34" i="34"/>
  <c r="ID34" i="34"/>
  <c r="IC34" i="34"/>
  <c r="IB34" i="34"/>
  <c r="GU34" i="34"/>
  <c r="GT34" i="34"/>
  <c r="GS34" i="34"/>
  <c r="GR34" i="34"/>
  <c r="GQ34" i="34"/>
  <c r="FK34" i="34"/>
  <c r="FJ34" i="34"/>
  <c r="FI34" i="34"/>
  <c r="FH34" i="34"/>
  <c r="FG34" i="34"/>
  <c r="EA34" i="34"/>
  <c r="DZ34" i="34"/>
  <c r="DY34" i="34"/>
  <c r="DX34" i="34"/>
  <c r="DW34" i="34"/>
  <c r="DS34" i="34"/>
  <c r="DU34" i="34" s="1"/>
  <c r="IF33" i="34"/>
  <c r="IE33" i="34"/>
  <c r="ID33" i="34"/>
  <c r="IC33" i="34"/>
  <c r="IB33" i="34"/>
  <c r="GU33" i="34"/>
  <c r="GT33" i="34"/>
  <c r="GS33" i="34"/>
  <c r="GR33" i="34"/>
  <c r="GQ33" i="34"/>
  <c r="FK33" i="34"/>
  <c r="FJ33" i="34"/>
  <c r="FI33" i="34"/>
  <c r="FH33" i="34"/>
  <c r="FG33" i="34"/>
  <c r="EA33" i="34"/>
  <c r="DZ33" i="34"/>
  <c r="DY33" i="34"/>
  <c r="DX33" i="34"/>
  <c r="DW33" i="34"/>
  <c r="DS33" i="34"/>
  <c r="DU33" i="34" s="1"/>
  <c r="IF32" i="34"/>
  <c r="IE32" i="34"/>
  <c r="ID32" i="34"/>
  <c r="IC32" i="34"/>
  <c r="IB32" i="34"/>
  <c r="GU32" i="34"/>
  <c r="GT32" i="34"/>
  <c r="GS32" i="34"/>
  <c r="GR32" i="34"/>
  <c r="GQ32" i="34"/>
  <c r="FK32" i="34"/>
  <c r="FJ32" i="34"/>
  <c r="FI32" i="34"/>
  <c r="FH32" i="34"/>
  <c r="FG32" i="34"/>
  <c r="EA32" i="34"/>
  <c r="DZ32" i="34"/>
  <c r="DY32" i="34"/>
  <c r="DX32" i="34"/>
  <c r="DW32" i="34"/>
  <c r="DS32" i="34"/>
  <c r="DU32" i="34" s="1"/>
  <c r="DU30" i="34"/>
  <c r="DT30" i="34"/>
  <c r="DS30" i="34"/>
  <c r="DR30" i="34"/>
  <c r="E30" i="34"/>
  <c r="IF28" i="34"/>
  <c r="IE28" i="34"/>
  <c r="ID28" i="34"/>
  <c r="IC28" i="34"/>
  <c r="IB28" i="34"/>
  <c r="GU28" i="34"/>
  <c r="GT28" i="34"/>
  <c r="GS28" i="34"/>
  <c r="GR28" i="34"/>
  <c r="GQ28" i="34"/>
  <c r="FK28" i="34"/>
  <c r="FJ28" i="34"/>
  <c r="FI28" i="34"/>
  <c r="FH28" i="34"/>
  <c r="FG28" i="34"/>
  <c r="EA28" i="34"/>
  <c r="DZ28" i="34"/>
  <c r="DY28" i="34"/>
  <c r="DX28" i="34"/>
  <c r="DW28" i="34"/>
  <c r="DS28" i="34"/>
  <c r="DU28" i="34" s="1"/>
  <c r="IF27" i="34"/>
  <c r="IE27" i="34"/>
  <c r="ID27" i="34"/>
  <c r="IC27" i="34"/>
  <c r="IB27" i="34"/>
  <c r="GU27" i="34"/>
  <c r="GT27" i="34"/>
  <c r="GS27" i="34"/>
  <c r="GR27" i="34"/>
  <c r="GQ27" i="34"/>
  <c r="FK27" i="34"/>
  <c r="FJ27" i="34"/>
  <c r="FI27" i="34"/>
  <c r="FH27" i="34"/>
  <c r="FG27" i="34"/>
  <c r="EA27" i="34"/>
  <c r="DZ27" i="34"/>
  <c r="DY27" i="34"/>
  <c r="DX27" i="34"/>
  <c r="DW27" i="34"/>
  <c r="DS27" i="34"/>
  <c r="DU27" i="34" s="1"/>
  <c r="IF26" i="34"/>
  <c r="IE26" i="34"/>
  <c r="ID26" i="34"/>
  <c r="IC26" i="34"/>
  <c r="IB26" i="34"/>
  <c r="GU26" i="34"/>
  <c r="GT26" i="34"/>
  <c r="GS26" i="34"/>
  <c r="GR26" i="34"/>
  <c r="GQ26" i="34"/>
  <c r="FK26" i="34"/>
  <c r="FJ26" i="34"/>
  <c r="FI26" i="34"/>
  <c r="FH26" i="34"/>
  <c r="FG26" i="34"/>
  <c r="EA26" i="34"/>
  <c r="DZ26" i="34"/>
  <c r="DY26" i="34"/>
  <c r="DX26" i="34"/>
  <c r="DW26" i="34"/>
  <c r="DS26" i="34"/>
  <c r="DU26" i="34" s="1"/>
  <c r="DU24" i="34"/>
  <c r="DT24" i="34"/>
  <c r="DS24" i="34"/>
  <c r="DR24" i="34"/>
  <c r="E24" i="34"/>
  <c r="IF22" i="34"/>
  <c r="IE22" i="34"/>
  <c r="ID22" i="34"/>
  <c r="IC22" i="34"/>
  <c r="IB22" i="34"/>
  <c r="GU22" i="34"/>
  <c r="GT22" i="34"/>
  <c r="GS22" i="34"/>
  <c r="GR22" i="34"/>
  <c r="GQ22" i="34"/>
  <c r="FK22" i="34"/>
  <c r="FJ22" i="34"/>
  <c r="FI22" i="34"/>
  <c r="FH22" i="34"/>
  <c r="FG22" i="34"/>
  <c r="EA22" i="34"/>
  <c r="DZ22" i="34"/>
  <c r="DY22" i="34"/>
  <c r="DX22" i="34"/>
  <c r="DW22" i="34"/>
  <c r="DS22" i="34"/>
  <c r="DU22" i="34" s="1"/>
  <c r="IF21" i="34"/>
  <c r="IE21" i="34"/>
  <c r="ID21" i="34"/>
  <c r="IC21" i="34"/>
  <c r="IB21" i="34"/>
  <c r="GU21" i="34"/>
  <c r="GT21" i="34"/>
  <c r="GS21" i="34"/>
  <c r="GR21" i="34"/>
  <c r="GQ21" i="34"/>
  <c r="FK21" i="34"/>
  <c r="FJ21" i="34"/>
  <c r="FI21" i="34"/>
  <c r="FH21" i="34"/>
  <c r="FG21" i="34"/>
  <c r="EA21" i="34"/>
  <c r="DZ21" i="34"/>
  <c r="DY21" i="34"/>
  <c r="DX21" i="34"/>
  <c r="DW21" i="34"/>
  <c r="DS21" i="34"/>
  <c r="DU21" i="34" s="1"/>
  <c r="IF20" i="34"/>
  <c r="IE20" i="34"/>
  <c r="ID20" i="34"/>
  <c r="IC20" i="34"/>
  <c r="IB20" i="34"/>
  <c r="GU20" i="34"/>
  <c r="GT20" i="34"/>
  <c r="GS20" i="34"/>
  <c r="GR20" i="34"/>
  <c r="GQ20" i="34"/>
  <c r="FK20" i="34"/>
  <c r="FJ20" i="34"/>
  <c r="FI20" i="34"/>
  <c r="FH20" i="34"/>
  <c r="FG20" i="34"/>
  <c r="EA20" i="34"/>
  <c r="DZ20" i="34"/>
  <c r="DY20" i="34"/>
  <c r="DX20" i="34"/>
  <c r="DW20" i="34"/>
  <c r="DS20" i="34"/>
  <c r="DU20" i="34" s="1"/>
  <c r="DU18" i="34"/>
  <c r="DT18" i="34"/>
  <c r="DS18" i="34"/>
  <c r="DR18" i="34"/>
  <c r="E18" i="34"/>
  <c r="IF16" i="34"/>
  <c r="IE16" i="34"/>
  <c r="ID16" i="34"/>
  <c r="IC16" i="34"/>
  <c r="IB16" i="34"/>
  <c r="GU16" i="34"/>
  <c r="GT16" i="34"/>
  <c r="GS16" i="34"/>
  <c r="GR16" i="34"/>
  <c r="GQ16" i="34"/>
  <c r="FK16" i="34"/>
  <c r="FJ16" i="34"/>
  <c r="FI16" i="34"/>
  <c r="FH16" i="34"/>
  <c r="FG16" i="34"/>
  <c r="EA16" i="34"/>
  <c r="DZ16" i="34"/>
  <c r="DY16" i="34"/>
  <c r="DX16" i="34"/>
  <c r="DW16" i="34"/>
  <c r="DS16" i="34"/>
  <c r="DU16" i="34" s="1"/>
  <c r="IF15" i="34"/>
  <c r="IE15" i="34"/>
  <c r="ID15" i="34"/>
  <c r="IC15" i="34"/>
  <c r="IB15" i="34"/>
  <c r="GU15" i="34"/>
  <c r="GT15" i="34"/>
  <c r="GS15" i="34"/>
  <c r="GR15" i="34"/>
  <c r="GQ15" i="34"/>
  <c r="FK15" i="34"/>
  <c r="FJ15" i="34"/>
  <c r="FI15" i="34"/>
  <c r="FH15" i="34"/>
  <c r="FG15" i="34"/>
  <c r="EA15" i="34"/>
  <c r="DZ15" i="34"/>
  <c r="DY15" i="34"/>
  <c r="DX15" i="34"/>
  <c r="DW15" i="34"/>
  <c r="DS15" i="34"/>
  <c r="DU15" i="34" s="1"/>
  <c r="IF14" i="34"/>
  <c r="IE14" i="34"/>
  <c r="ID14" i="34"/>
  <c r="IC14" i="34"/>
  <c r="IB14" i="34"/>
  <c r="GU14" i="34"/>
  <c r="GT14" i="34"/>
  <c r="GS14" i="34"/>
  <c r="GR14" i="34"/>
  <c r="GQ14" i="34"/>
  <c r="FK14" i="34"/>
  <c r="FJ14" i="34"/>
  <c r="FI14" i="34"/>
  <c r="FH14" i="34"/>
  <c r="FG14" i="34"/>
  <c r="EA14" i="34"/>
  <c r="DZ14" i="34"/>
  <c r="DY14" i="34"/>
  <c r="DX14" i="34"/>
  <c r="DW14" i="34"/>
  <c r="DS14" i="34"/>
  <c r="DU14" i="34" s="1"/>
  <c r="DU12" i="34"/>
  <c r="DT12" i="34"/>
  <c r="DS12" i="34"/>
  <c r="DR12" i="34"/>
  <c r="E12" i="34"/>
  <c r="DU6" i="34"/>
  <c r="DT6" i="34"/>
  <c r="DS6" i="34"/>
  <c r="DR6" i="34"/>
  <c r="E6" i="34"/>
  <c r="DU3" i="34"/>
  <c r="DT3" i="34"/>
  <c r="DS3" i="34"/>
  <c r="DR3" i="34"/>
  <c r="DQ3" i="34"/>
  <c r="DP3" i="34"/>
  <c r="DO3" i="34"/>
  <c r="DN3" i="34"/>
  <c r="DM3" i="34"/>
  <c r="DL3" i="34"/>
  <c r="DK3" i="34"/>
  <c r="DJ3" i="34"/>
  <c r="DI3" i="34"/>
  <c r="DH3" i="34"/>
  <c r="DG3" i="34"/>
  <c r="DF3" i="34"/>
  <c r="DE3" i="34"/>
  <c r="DD3" i="34"/>
  <c r="DC3" i="34"/>
  <c r="DB3" i="34"/>
  <c r="DA3" i="34"/>
  <c r="CZ3" i="34"/>
  <c r="CY3" i="34"/>
  <c r="CX3" i="34"/>
  <c r="CW3" i="34"/>
  <c r="CV3" i="34"/>
  <c r="CU3" i="34"/>
  <c r="CT3" i="34"/>
  <c r="CS3" i="34"/>
  <c r="CR3" i="34"/>
  <c r="CQ3" i="34"/>
  <c r="CP3" i="34"/>
  <c r="CO3" i="34"/>
  <c r="CN3" i="34"/>
  <c r="CM3" i="34"/>
  <c r="CL3" i="34"/>
  <c r="CK3" i="34"/>
  <c r="CJ3" i="34"/>
  <c r="CI3" i="34"/>
  <c r="CH3" i="34"/>
  <c r="CG3" i="34"/>
  <c r="CF3" i="34"/>
  <c r="CE3" i="34"/>
  <c r="CD3" i="34"/>
  <c r="CC3" i="34"/>
  <c r="CB3" i="34"/>
  <c r="CA3" i="34"/>
  <c r="BZ3" i="34"/>
  <c r="BV3" i="34"/>
  <c r="BU3" i="34"/>
  <c r="BT3" i="34"/>
  <c r="BS3" i="34"/>
  <c r="BR3" i="34"/>
  <c r="BQ3" i="34"/>
  <c r="BP3" i="34"/>
  <c r="BO3" i="34"/>
  <c r="BN3" i="34"/>
  <c r="BM3" i="34"/>
  <c r="BL3" i="34"/>
  <c r="BK3" i="34"/>
  <c r="BJ3" i="34"/>
  <c r="BI3" i="34"/>
  <c r="BH3" i="34"/>
  <c r="BG3" i="34"/>
  <c r="BF3" i="34"/>
  <c r="BE3" i="34"/>
  <c r="BD3" i="34"/>
  <c r="BC3" i="34"/>
  <c r="BB3" i="34"/>
  <c r="BA3" i="34"/>
  <c r="AZ3" i="34"/>
  <c r="AY3" i="34"/>
  <c r="AU3" i="34"/>
  <c r="AT3" i="34"/>
  <c r="AS3" i="34"/>
  <c r="AR3" i="34"/>
  <c r="AQ3" i="34"/>
  <c r="AP3" i="34"/>
  <c r="AO3" i="34"/>
  <c r="AN3" i="34"/>
  <c r="AM3" i="34"/>
  <c r="AL3" i="34"/>
  <c r="AK3" i="34"/>
  <c r="AJ3" i="34"/>
  <c r="AI3" i="34"/>
  <c r="AH3" i="34"/>
  <c r="AG3" i="34"/>
  <c r="AF3" i="34"/>
  <c r="AE3" i="34"/>
  <c r="AD3" i="34"/>
  <c r="AC3" i="34"/>
  <c r="AB3" i="34"/>
  <c r="AA3" i="34"/>
  <c r="Z3" i="34"/>
  <c r="Y3" i="34"/>
  <c r="X3" i="34"/>
  <c r="W3" i="34"/>
  <c r="V3" i="34"/>
  <c r="U3" i="34"/>
  <c r="T3" i="34"/>
  <c r="S3" i="34"/>
  <c r="R3" i="34"/>
  <c r="Q3" i="34"/>
  <c r="P3" i="34"/>
  <c r="O3" i="34"/>
  <c r="N3" i="34"/>
  <c r="M3" i="34"/>
  <c r="L3" i="34"/>
  <c r="K3" i="34"/>
  <c r="J3" i="34"/>
  <c r="I3" i="34"/>
  <c r="H3" i="34"/>
  <c r="G3" i="34"/>
  <c r="F3" i="34"/>
  <c r="E3" i="34"/>
  <c r="D3" i="34"/>
  <c r="JL2" i="34"/>
  <c r="HZ2" i="34"/>
  <c r="GP2" i="34"/>
  <c r="FF2" i="34"/>
  <c r="IG1" i="34"/>
  <c r="DV1" i="34"/>
  <c r="DV3" i="34" s="1"/>
  <c r="K13" i="19"/>
  <c r="JL2" i="1"/>
  <c r="JJ6" i="1"/>
  <c r="JI6" i="1"/>
  <c r="JH6" i="1"/>
  <c r="JG6" i="1"/>
  <c r="JF6" i="1"/>
  <c r="JE6" i="1"/>
  <c r="JD6" i="1"/>
  <c r="JC6" i="1"/>
  <c r="JB6" i="1"/>
  <c r="JA6" i="1"/>
  <c r="IZ6" i="1"/>
  <c r="IY6" i="1"/>
  <c r="IX6" i="1"/>
  <c r="IW6" i="1"/>
  <c r="IV6" i="1"/>
  <c r="IU6" i="1"/>
  <c r="IT6" i="1"/>
  <c r="IS6" i="1"/>
  <c r="IR6" i="1"/>
  <c r="IQ6" i="1"/>
  <c r="IP6" i="1"/>
  <c r="IO6" i="1"/>
  <c r="IN6" i="1"/>
  <c r="IM6" i="1"/>
  <c r="IL6" i="1"/>
  <c r="IK6" i="1"/>
  <c r="IJ6" i="1"/>
  <c r="II6" i="1"/>
  <c r="IH6" i="1"/>
  <c r="IG6" i="1"/>
  <c r="IF6" i="1"/>
  <c r="IE6" i="1"/>
  <c r="ID6" i="1"/>
  <c r="IC6" i="1"/>
  <c r="IA6" i="1"/>
  <c r="JJ5" i="1"/>
  <c r="JI5" i="1"/>
  <c r="JH5" i="1"/>
  <c r="JG5" i="1"/>
  <c r="JF5" i="1"/>
  <c r="JE5" i="1"/>
  <c r="JD5" i="1"/>
  <c r="JC5" i="1"/>
  <c r="JB5" i="1"/>
  <c r="JA5" i="1"/>
  <c r="IZ5" i="1"/>
  <c r="IY5" i="1"/>
  <c r="IX5" i="1"/>
  <c r="IW5" i="1"/>
  <c r="IV5" i="1"/>
  <c r="IU5" i="1"/>
  <c r="IT5" i="1"/>
  <c r="IS5" i="1"/>
  <c r="IR5" i="1"/>
  <c r="IQ5" i="1"/>
  <c r="IP5" i="1"/>
  <c r="IO5" i="1"/>
  <c r="IN5" i="1"/>
  <c r="IM5" i="1"/>
  <c r="IL5" i="1"/>
  <c r="IK5" i="1"/>
  <c r="IJ5" i="1"/>
  <c r="II5" i="1"/>
  <c r="IH5" i="1"/>
  <c r="IG5" i="1"/>
  <c r="IF5" i="1"/>
  <c r="IE5" i="1"/>
  <c r="ID5" i="1"/>
  <c r="IC5" i="1"/>
  <c r="IA5" i="1"/>
  <c r="JL7" i="1"/>
  <c r="JK7" i="1"/>
  <c r="Q3" i="19"/>
  <c r="JL22" i="1" l="1"/>
  <c r="JL5" i="1"/>
  <c r="FF7" i="35"/>
  <c r="GP7" i="35"/>
  <c r="JK7" i="35"/>
  <c r="FF6" i="35"/>
  <c r="JK6" i="35"/>
  <c r="HZ7" i="35"/>
  <c r="GP6" i="35"/>
  <c r="JL7" i="35"/>
  <c r="FF5" i="35"/>
  <c r="GP5" i="35"/>
  <c r="JK5" i="35"/>
  <c r="HZ6" i="35"/>
  <c r="JL6" i="35"/>
  <c r="HZ5" i="35"/>
  <c r="DV2" i="35"/>
  <c r="DV5" i="35" s="1"/>
  <c r="JL5" i="35"/>
  <c r="FF40" i="34"/>
  <c r="JK40" i="34"/>
  <c r="HZ38" i="34"/>
  <c r="JK32" i="34"/>
  <c r="DV2" i="34"/>
  <c r="DV14" i="34" s="1"/>
  <c r="JL28" i="34"/>
  <c r="FF22" i="34"/>
  <c r="JK22" i="34"/>
  <c r="HZ46" i="34"/>
  <c r="HZ51" i="34"/>
  <c r="JK14" i="34"/>
  <c r="HZ15" i="34"/>
  <c r="FF45" i="34"/>
  <c r="JK45" i="34"/>
  <c r="JL46" i="34"/>
  <c r="JL51" i="34"/>
  <c r="JK27" i="34"/>
  <c r="HZ33" i="34"/>
  <c r="FF14" i="34"/>
  <c r="FF32" i="34"/>
  <c r="JL33" i="34"/>
  <c r="GP40" i="34"/>
  <c r="FF50" i="34"/>
  <c r="JK50" i="34"/>
  <c r="JL15" i="34"/>
  <c r="JL20" i="34"/>
  <c r="GP22" i="34"/>
  <c r="GP27" i="34"/>
  <c r="GP32" i="34"/>
  <c r="HZ32" i="34"/>
  <c r="JL38" i="34"/>
  <c r="GP45" i="34"/>
  <c r="JK51" i="34"/>
  <c r="GP14" i="34"/>
  <c r="HZ14" i="34"/>
  <c r="JL14" i="34"/>
  <c r="JK16" i="34"/>
  <c r="HZ22" i="34"/>
  <c r="FF26" i="34"/>
  <c r="GP26" i="34"/>
  <c r="JK26" i="34"/>
  <c r="HZ27" i="34"/>
  <c r="JL27" i="34"/>
  <c r="JL32" i="34"/>
  <c r="JK34" i="34"/>
  <c r="JK39" i="34"/>
  <c r="HZ40" i="34"/>
  <c r="HZ45" i="34"/>
  <c r="GP50" i="34"/>
  <c r="FF16" i="34"/>
  <c r="FF21" i="34"/>
  <c r="GP21" i="34"/>
  <c r="HZ26" i="34"/>
  <c r="FF34" i="34"/>
  <c r="FF39" i="34"/>
  <c r="FF44" i="34"/>
  <c r="GP44" i="34"/>
  <c r="JK44" i="34"/>
  <c r="HZ50" i="34"/>
  <c r="JL50" i="34"/>
  <c r="FF52" i="34"/>
  <c r="JK52" i="34"/>
  <c r="E55" i="34"/>
  <c r="FF27" i="34"/>
  <c r="FF15" i="34"/>
  <c r="JK15" i="34"/>
  <c r="GP16" i="34"/>
  <c r="HZ16" i="34"/>
  <c r="FF20" i="34"/>
  <c r="JK20" i="34"/>
  <c r="HZ21" i="34"/>
  <c r="JL22" i="34"/>
  <c r="JL26" i="34"/>
  <c r="FF33" i="34"/>
  <c r="GP34" i="34"/>
  <c r="HZ34" i="34"/>
  <c r="FF38" i="34"/>
  <c r="JK38" i="34"/>
  <c r="GP39" i="34"/>
  <c r="HZ39" i="34"/>
  <c r="JL40" i="34"/>
  <c r="HZ44" i="34"/>
  <c r="JL45" i="34"/>
  <c r="GP15" i="34"/>
  <c r="JL16" i="34"/>
  <c r="HZ20" i="34"/>
  <c r="JL21" i="34"/>
  <c r="FF28" i="34"/>
  <c r="GP28" i="34"/>
  <c r="JK28" i="34"/>
  <c r="GP33" i="34"/>
  <c r="JL34" i="34"/>
  <c r="GP38" i="34"/>
  <c r="JL39" i="34"/>
  <c r="JL44" i="34"/>
  <c r="FF51" i="34"/>
  <c r="GP52" i="34"/>
  <c r="HZ52" i="34"/>
  <c r="DU55" i="34"/>
  <c r="GP20" i="34"/>
  <c r="JK21" i="34"/>
  <c r="HZ28" i="34"/>
  <c r="JK33" i="34"/>
  <c r="FF46" i="34"/>
  <c r="GP46" i="34"/>
  <c r="JK46" i="34"/>
  <c r="GP51" i="34"/>
  <c r="JL52" i="34"/>
  <c r="DR55" i="34"/>
  <c r="DS55" i="34"/>
  <c r="DT55" i="34"/>
  <c r="JK6" i="1"/>
  <c r="JK5" i="1"/>
  <c r="JL6" i="1"/>
  <c r="JK16" i="1"/>
  <c r="JK47" i="1"/>
  <c r="JK55" i="1"/>
  <c r="JK51" i="1"/>
  <c r="JK13" i="1"/>
  <c r="JK29" i="1"/>
  <c r="JK53" i="1"/>
  <c r="JK22" i="1"/>
  <c r="JK17" i="1"/>
  <c r="JK48" i="1"/>
  <c r="JK56" i="1"/>
  <c r="JK54" i="1"/>
  <c r="JK27" i="1"/>
  <c r="JK50" i="1"/>
  <c r="JK59" i="1"/>
  <c r="JK18" i="1"/>
  <c r="JK49" i="1"/>
  <c r="JK57" i="1"/>
  <c r="JK12" i="1"/>
  <c r="JK60" i="1"/>
  <c r="JK28" i="1"/>
  <c r="JK52" i="1"/>
  <c r="JK46" i="1"/>
  <c r="JK15" i="1"/>
  <c r="JK30" i="1"/>
  <c r="IF55" i="1"/>
  <c r="IE55" i="1"/>
  <c r="ID55" i="1"/>
  <c r="IC55" i="1"/>
  <c r="IA55" i="1"/>
  <c r="DS55" i="1"/>
  <c r="DU55" i="1" s="1"/>
  <c r="IF57" i="1"/>
  <c r="IE57" i="1"/>
  <c r="ID57" i="1"/>
  <c r="IC57" i="1"/>
  <c r="IA57" i="1"/>
  <c r="DS57" i="1"/>
  <c r="DU57" i="1" s="1"/>
  <c r="IF56" i="1"/>
  <c r="IE56" i="1"/>
  <c r="ID56" i="1"/>
  <c r="IC56" i="1"/>
  <c r="IA56" i="1"/>
  <c r="DS56" i="1"/>
  <c r="DU56" i="1" s="1"/>
  <c r="IF49" i="1"/>
  <c r="IE49" i="1"/>
  <c r="ID49" i="1"/>
  <c r="IC49" i="1"/>
  <c r="IA49" i="1"/>
  <c r="DS49" i="1"/>
  <c r="DU49" i="1" s="1"/>
  <c r="IF54" i="1"/>
  <c r="IE54" i="1"/>
  <c r="ID54" i="1"/>
  <c r="IC54" i="1"/>
  <c r="IA54" i="1"/>
  <c r="DS54" i="1"/>
  <c r="DU54" i="1" s="1"/>
  <c r="IF53" i="1"/>
  <c r="IE53" i="1"/>
  <c r="ID53" i="1"/>
  <c r="IC53" i="1"/>
  <c r="IA53" i="1"/>
  <c r="DS53" i="1"/>
  <c r="DU53" i="1" s="1"/>
  <c r="IF52" i="1"/>
  <c r="IE52" i="1"/>
  <c r="ID52" i="1"/>
  <c r="IC52" i="1"/>
  <c r="IA52" i="1"/>
  <c r="DS52" i="1"/>
  <c r="DU52" i="1" s="1"/>
  <c r="IF51" i="1"/>
  <c r="IE51" i="1"/>
  <c r="ID51" i="1"/>
  <c r="IC51" i="1"/>
  <c r="IA51" i="1"/>
  <c r="DS51" i="1"/>
  <c r="DU51" i="1" s="1"/>
  <c r="IF50" i="1"/>
  <c r="IE50" i="1"/>
  <c r="ID50" i="1"/>
  <c r="IC50" i="1"/>
  <c r="IA50" i="1"/>
  <c r="DS50" i="1"/>
  <c r="DU50" i="1" s="1"/>
  <c r="DS6" i="1"/>
  <c r="DU6" i="1" s="1"/>
  <c r="DS5" i="1"/>
  <c r="DU5" i="1" s="1"/>
  <c r="IF13" i="1"/>
  <c r="IE13" i="1"/>
  <c r="ID13" i="1"/>
  <c r="IC13" i="1"/>
  <c r="IA13" i="1"/>
  <c r="DS13" i="1"/>
  <c r="DU13" i="1" s="1"/>
  <c r="JL57" i="1" l="1"/>
  <c r="DV40" i="34"/>
  <c r="DV28" i="34"/>
  <c r="DV20" i="34"/>
  <c r="DV51" i="34"/>
  <c r="DV39" i="34"/>
  <c r="DV26" i="34"/>
  <c r="DV27" i="34"/>
  <c r="DV46" i="34"/>
  <c r="DV7" i="35"/>
  <c r="DV6" i="35"/>
  <c r="DV38" i="34"/>
  <c r="DV15" i="34"/>
  <c r="DV33" i="34"/>
  <c r="DV52" i="34"/>
  <c r="DV34" i="34"/>
  <c r="DV22" i="34"/>
  <c r="DV50" i="34"/>
  <c r="DV32" i="34"/>
  <c r="DV16" i="34"/>
  <c r="DV44" i="34"/>
  <c r="DV45" i="34"/>
  <c r="DV21" i="34"/>
  <c r="JL52" i="1"/>
  <c r="JL51" i="1"/>
  <c r="JL50" i="1"/>
  <c r="JL55" i="1"/>
  <c r="JL56" i="1"/>
  <c r="JL49" i="1"/>
  <c r="JL13" i="1"/>
  <c r="JL53" i="1"/>
  <c r="JL54" i="1"/>
  <c r="IF48" i="1"/>
  <c r="IE48" i="1"/>
  <c r="ID48" i="1"/>
  <c r="IC48" i="1"/>
  <c r="IA48" i="1"/>
  <c r="DS48" i="1"/>
  <c r="DU48" i="1" s="1"/>
  <c r="IF47" i="1"/>
  <c r="IE47" i="1"/>
  <c r="ID47" i="1"/>
  <c r="IC47" i="1"/>
  <c r="IA47" i="1"/>
  <c r="DS47" i="1"/>
  <c r="DU47" i="1" s="1"/>
  <c r="IF46" i="1"/>
  <c r="IE46" i="1"/>
  <c r="ID46" i="1"/>
  <c r="IC46" i="1"/>
  <c r="IA46" i="1"/>
  <c r="DS46" i="1"/>
  <c r="DU46" i="1" s="1"/>
  <c r="JL48" i="1" l="1"/>
  <c r="JL47" i="1"/>
  <c r="JL46" i="1"/>
  <c r="IF18" i="1"/>
  <c r="IE18" i="1"/>
  <c r="ID18" i="1"/>
  <c r="IC18" i="1"/>
  <c r="IA18" i="1"/>
  <c r="DS18" i="1"/>
  <c r="DU18" i="1" s="1"/>
  <c r="IF17" i="1"/>
  <c r="IE17" i="1"/>
  <c r="ID17" i="1"/>
  <c r="IC17" i="1"/>
  <c r="IA17" i="1"/>
  <c r="DS17" i="1"/>
  <c r="DU17" i="1" s="1"/>
  <c r="IF16" i="1"/>
  <c r="IE16" i="1"/>
  <c r="ID16" i="1"/>
  <c r="IC16" i="1"/>
  <c r="IA16" i="1"/>
  <c r="DS16" i="1"/>
  <c r="DU16" i="1" s="1"/>
  <c r="IF15" i="1"/>
  <c r="IE15" i="1"/>
  <c r="ID15" i="1"/>
  <c r="IC15" i="1"/>
  <c r="IA15" i="1"/>
  <c r="DS15" i="1"/>
  <c r="DU15" i="1" s="1"/>
  <c r="JL16" i="1" l="1"/>
  <c r="JL18" i="1"/>
  <c r="JL17" i="1"/>
  <c r="JL15" i="1"/>
  <c r="IF29" i="1"/>
  <c r="IE29" i="1"/>
  <c r="ID29" i="1"/>
  <c r="IC29" i="1"/>
  <c r="IA29" i="1"/>
  <c r="DS29" i="1"/>
  <c r="DU29" i="1" s="1"/>
  <c r="IF30" i="1"/>
  <c r="IE30" i="1"/>
  <c r="ID30" i="1"/>
  <c r="IC30" i="1"/>
  <c r="IA30" i="1"/>
  <c r="DS30" i="1"/>
  <c r="DU30" i="1" s="1"/>
  <c r="IF27" i="1"/>
  <c r="IE27" i="1"/>
  <c r="ID27" i="1"/>
  <c r="IC27" i="1"/>
  <c r="IA27" i="1"/>
  <c r="DS27" i="1"/>
  <c r="DU27" i="1" s="1"/>
  <c r="JL29" i="1" l="1"/>
  <c r="JL27" i="1"/>
  <c r="JL30" i="1"/>
  <c r="IF28" i="1"/>
  <c r="IE28" i="1"/>
  <c r="ID28" i="1"/>
  <c r="IC28" i="1"/>
  <c r="IA28" i="1"/>
  <c r="DS28" i="1"/>
  <c r="DU28" i="1" s="1"/>
  <c r="IF60" i="1"/>
  <c r="IE60" i="1"/>
  <c r="ID60" i="1"/>
  <c r="IC60" i="1"/>
  <c r="IA60" i="1"/>
  <c r="DS60" i="1"/>
  <c r="DU60" i="1" s="1"/>
  <c r="JL28" i="1" l="1"/>
  <c r="JL60" i="1"/>
  <c r="CK302" i="17"/>
  <c r="CJ302" i="17"/>
  <c r="CK3" i="17"/>
  <c r="CJ3" i="17"/>
  <c r="IA59" i="1"/>
  <c r="IA12" i="1"/>
  <c r="BY3" i="1" l="1"/>
  <c r="BX3" i="1"/>
  <c r="BW3" i="1"/>
  <c r="BA3" i="1"/>
  <c r="AZ3" i="1"/>
  <c r="AY3" i="1"/>
  <c r="K23" i="19"/>
  <c r="E23" i="19"/>
  <c r="BW80" i="1" l="1"/>
  <c r="AK88" i="1" s="1"/>
  <c r="AY80" i="1"/>
  <c r="AC88" i="1" s="1"/>
  <c r="BW78" i="1"/>
  <c r="AK86" i="1" s="1"/>
  <c r="BW82" i="1"/>
  <c r="AK90" i="1" s="1"/>
  <c r="BW79" i="1"/>
  <c r="AK87" i="1" s="1"/>
  <c r="AY78" i="1"/>
  <c r="AC86" i="1" s="1"/>
  <c r="AY82" i="1"/>
  <c r="AC90" i="1" s="1"/>
  <c r="AY79" i="1"/>
  <c r="AC87" i="1" s="1"/>
  <c r="AI302" i="17" l="1"/>
  <c r="AH302" i="17"/>
  <c r="AI3" i="17"/>
  <c r="AH3" i="17"/>
  <c r="AX3" i="1"/>
  <c r="AW3" i="1"/>
  <c r="AV3" i="1"/>
  <c r="IF59" i="1"/>
  <c r="IE59" i="1"/>
  <c r="ID59" i="1"/>
  <c r="IC59" i="1"/>
  <c r="DS59" i="1"/>
  <c r="DU59" i="1" s="1"/>
  <c r="JL59" i="1" l="1"/>
  <c r="AV79" i="1"/>
  <c r="AB87" i="1" s="1"/>
  <c r="AV78" i="1"/>
  <c r="AB86" i="1" s="1"/>
  <c r="AV82" i="1"/>
  <c r="AB90" i="1" s="1"/>
  <c r="AV80" i="1"/>
  <c r="AB88" i="1" s="1"/>
  <c r="DS12" i="1" l="1"/>
  <c r="DU12" i="1" s="1"/>
  <c r="IC12" i="1"/>
  <c r="ID12" i="1"/>
  <c r="IE12" i="1"/>
  <c r="IF12" i="1"/>
  <c r="JL12" i="1" l="1"/>
  <c r="BW81" i="1" l="1"/>
  <c r="AK89" i="1" s="1"/>
  <c r="AY81" i="1"/>
  <c r="AC89" i="1" s="1"/>
  <c r="AV81" i="1"/>
  <c r="AB89" i="1" s="1"/>
  <c r="DR75" i="1"/>
  <c r="V27" i="20"/>
  <c r="V35" i="20"/>
  <c r="V34" i="20"/>
  <c r="V33" i="20"/>
  <c r="V32" i="20"/>
  <c r="V31" i="20"/>
  <c r="V30" i="20"/>
  <c r="V29" i="20"/>
  <c r="V26" i="20"/>
  <c r="V25" i="20"/>
  <c r="V24" i="20"/>
  <c r="V23" i="20"/>
  <c r="V22" i="20"/>
  <c r="V21" i="20"/>
  <c r="R17" i="20"/>
  <c r="X8" i="20"/>
  <c r="BW302" i="17" l="1"/>
  <c r="BV302" i="17"/>
  <c r="BU302" i="17"/>
  <c r="BT302" i="17"/>
  <c r="BS302" i="17"/>
  <c r="BR302" i="17"/>
  <c r="BW3" i="17"/>
  <c r="BV3" i="17"/>
  <c r="BU3" i="17"/>
  <c r="BT3" i="17"/>
  <c r="BS3" i="17"/>
  <c r="BR3" i="17"/>
  <c r="G13" i="20" l="1"/>
  <c r="IG1" i="1"/>
  <c r="B19" i="20" s="1"/>
  <c r="DV3" i="1"/>
  <c r="CT3" i="1"/>
  <c r="CS3" i="1"/>
  <c r="CR3" i="1"/>
  <c r="CR80" i="1" l="1"/>
  <c r="AR88" i="1" s="1"/>
  <c r="CR78" i="1"/>
  <c r="AR86" i="1" s="1"/>
  <c r="CR82" i="1"/>
  <c r="AR90" i="1" s="1"/>
  <c r="G14" i="20" l="1"/>
  <c r="J16" i="20"/>
  <c r="G11" i="20"/>
  <c r="G10" i="20"/>
  <c r="D16" i="20"/>
  <c r="D15" i="20"/>
  <c r="D14" i="20"/>
  <c r="D13" i="20"/>
  <c r="D12" i="20"/>
  <c r="D11" i="20"/>
  <c r="D10" i="20"/>
  <c r="A16" i="20"/>
  <c r="A15" i="20"/>
  <c r="A14" i="20"/>
  <c r="A13" i="20"/>
  <c r="A12" i="20"/>
  <c r="A11" i="20"/>
  <c r="DD3" i="1" l="1"/>
  <c r="DE3" i="1"/>
  <c r="DF3" i="1"/>
  <c r="DG3" i="1"/>
  <c r="DH3" i="1"/>
  <c r="DI3" i="1"/>
  <c r="DD78" i="1" l="1"/>
  <c r="AV86" i="1" s="1"/>
  <c r="DD80" i="1"/>
  <c r="AV88" i="1" s="1"/>
  <c r="DD82" i="1"/>
  <c r="AV90" i="1" s="1"/>
  <c r="DG80" i="1"/>
  <c r="AW88" i="1" s="1"/>
  <c r="DG78" i="1"/>
  <c r="AW86" i="1" s="1"/>
  <c r="DG82" i="1"/>
  <c r="AW90" i="1" s="1"/>
  <c r="E37" i="19" l="1"/>
  <c r="K2" i="19" l="1"/>
  <c r="E13" i="19"/>
  <c r="E2" i="19"/>
  <c r="DQ3" i="1" l="1"/>
  <c r="DR3" i="1"/>
  <c r="E72" i="1"/>
  <c r="E69" i="1"/>
  <c r="E65" i="1"/>
  <c r="E62" i="1"/>
  <c r="E44" i="1"/>
  <c r="E24" i="1"/>
  <c r="E20" i="1"/>
  <c r="E10" i="1"/>
  <c r="E66" i="1" l="1"/>
  <c r="E25" i="1"/>
  <c r="DL3" i="1" l="1"/>
  <c r="DK3" i="1"/>
  <c r="DJ3" i="1"/>
  <c r="DO3" i="1"/>
  <c r="DN3" i="1"/>
  <c r="DM3" i="1"/>
  <c r="DJ80" i="1" l="1"/>
  <c r="AX88" i="1" s="1"/>
  <c r="DJ78" i="1"/>
  <c r="AX86" i="1" s="1"/>
  <c r="DJ82" i="1"/>
  <c r="AX90" i="1" s="1"/>
  <c r="DM80" i="1"/>
  <c r="AY88" i="1" s="1"/>
  <c r="DM78" i="1"/>
  <c r="AY86" i="1" s="1"/>
  <c r="DM82" i="1"/>
  <c r="AY90" i="1" s="1"/>
  <c r="DT75" i="1" l="1"/>
  <c r="M90" i="1" l="1"/>
  <c r="M88" i="1"/>
  <c r="M86" i="1"/>
  <c r="CD3" i="1" l="1"/>
  <c r="E75" i="1" l="1"/>
  <c r="E76" i="1" l="1"/>
  <c r="M83" i="1" l="1"/>
  <c r="CR81" i="1"/>
  <c r="AR89" i="1" s="1"/>
  <c r="CR79" i="1"/>
  <c r="AR87" i="1" s="1"/>
  <c r="O3" i="1"/>
  <c r="N3" i="1"/>
  <c r="C49" i="20" s="1"/>
  <c r="C50" i="20" s="1"/>
  <c r="C51" i="20" s="1"/>
  <c r="C52" i="20" s="1"/>
  <c r="C53" i="20" s="1"/>
  <c r="C54" i="20" s="1"/>
  <c r="C55" i="20" s="1"/>
  <c r="C56" i="20" s="1"/>
  <c r="M3" i="1"/>
  <c r="CR83" i="1" l="1"/>
  <c r="AR91" i="1" s="1"/>
  <c r="BW83" i="1"/>
  <c r="AK91" i="1" s="1"/>
  <c r="AY83" i="1"/>
  <c r="AC91" i="1" s="1"/>
  <c r="AV83" i="1"/>
  <c r="AB91" i="1" s="1"/>
  <c r="DG79" i="1"/>
  <c r="AW87" i="1" s="1"/>
  <c r="DD79" i="1"/>
  <c r="AV87" i="1" s="1"/>
  <c r="DG81" i="1"/>
  <c r="AW89" i="1" s="1"/>
  <c r="DD81" i="1"/>
  <c r="AV89" i="1" s="1"/>
  <c r="DG83" i="1"/>
  <c r="AW91" i="1" s="1"/>
  <c r="DD83" i="1"/>
  <c r="AV91" i="1" s="1"/>
  <c r="M87" i="1"/>
  <c r="DJ79" i="1"/>
  <c r="AX87" i="1" s="1"/>
  <c r="DM79" i="1"/>
  <c r="AY87" i="1" s="1"/>
  <c r="M89" i="1"/>
  <c r="DM81" i="1"/>
  <c r="AY89" i="1" s="1"/>
  <c r="DJ81" i="1"/>
  <c r="AX89" i="1" s="1"/>
  <c r="M91" i="1"/>
  <c r="DM83" i="1"/>
  <c r="AY91" i="1" s="1"/>
  <c r="DJ83" i="1"/>
  <c r="AX91" i="1" s="1"/>
  <c r="N79" i="1"/>
  <c r="N87" i="1" s="1"/>
  <c r="N81" i="1"/>
  <c r="N89" i="1" s="1"/>
  <c r="N82" i="1"/>
  <c r="N90" i="1" s="1"/>
  <c r="N80" i="1"/>
  <c r="N88" i="1" s="1"/>
  <c r="N78" i="1"/>
  <c r="N86" i="1" s="1"/>
  <c r="N83" i="1"/>
  <c r="N91" i="1" s="1"/>
  <c r="C18" i="22" l="1"/>
  <c r="C19" i="22" s="1"/>
  <c r="C20" i="22" s="1"/>
  <c r="C21" i="22" s="1"/>
  <c r="C15" i="22"/>
  <c r="C16" i="22" s="1"/>
  <c r="C11" i="22"/>
  <c r="C12" i="22" s="1"/>
  <c r="C13" i="22" s="1"/>
  <c r="C9" i="22"/>
  <c r="C7" i="22"/>
  <c r="C3" i="22"/>
  <c r="C4" i="22" s="1"/>
  <c r="C5" i="22" s="1"/>
  <c r="E2" i="20" l="1"/>
  <c r="G2" i="20"/>
  <c r="J50" i="19" l="1"/>
  <c r="J49" i="19"/>
  <c r="J48" i="19"/>
  <c r="J47" i="19"/>
  <c r="J46" i="19"/>
  <c r="J45" i="19"/>
  <c r="J44" i="19"/>
  <c r="J43" i="19"/>
  <c r="J42" i="19"/>
  <c r="J41" i="19"/>
  <c r="J40" i="19"/>
  <c r="J38" i="19"/>
  <c r="J3" i="19"/>
  <c r="B49" i="20" l="1"/>
  <c r="B50" i="20" s="1"/>
  <c r="B51" i="20" s="1"/>
  <c r="B52" i="20" s="1"/>
  <c r="B53" i="20" s="1"/>
  <c r="B54" i="20" s="1"/>
  <c r="B55" i="20" s="1"/>
  <c r="B20" i="20"/>
  <c r="HZ1" i="1"/>
  <c r="GP1" i="1"/>
  <c r="FF1" i="1"/>
  <c r="D49" i="20"/>
  <c r="E53" i="20"/>
  <c r="E50" i="20"/>
  <c r="L19" i="20"/>
  <c r="E52" i="20"/>
  <c r="E54" i="20"/>
  <c r="D56" i="20"/>
  <c r="E55" i="20"/>
  <c r="D51" i="20"/>
  <c r="D53" i="20"/>
  <c r="D55" i="20"/>
  <c r="L20" i="20"/>
  <c r="E51" i="20"/>
  <c r="D54" i="20"/>
  <c r="D50" i="20"/>
  <c r="E56" i="20"/>
  <c r="D52" i="20"/>
  <c r="E49" i="20"/>
  <c r="HY37" i="1" l="1"/>
  <c r="HU37" i="1"/>
  <c r="HQ37" i="1"/>
  <c r="HM37" i="1"/>
  <c r="HI37" i="1"/>
  <c r="HE37" i="1"/>
  <c r="HA37" i="1"/>
  <c r="GW37" i="1"/>
  <c r="GS37" i="1"/>
  <c r="HR37" i="1"/>
  <c r="HB37" i="1"/>
  <c r="HX37" i="1"/>
  <c r="HT37" i="1"/>
  <c r="HP37" i="1"/>
  <c r="HL37" i="1"/>
  <c r="HH37" i="1"/>
  <c r="HD37" i="1"/>
  <c r="GZ37" i="1"/>
  <c r="GV37" i="1"/>
  <c r="GR37" i="1"/>
  <c r="HV37" i="1"/>
  <c r="HJ37" i="1"/>
  <c r="GT37" i="1"/>
  <c r="HW37" i="1"/>
  <c r="HS37" i="1"/>
  <c r="HO37" i="1"/>
  <c r="HK37" i="1"/>
  <c r="HG37" i="1"/>
  <c r="HC37" i="1"/>
  <c r="GY37" i="1"/>
  <c r="GU37" i="1"/>
  <c r="GQ37" i="1"/>
  <c r="HN37" i="1"/>
  <c r="HF37" i="1"/>
  <c r="GX37" i="1"/>
  <c r="GN37" i="1"/>
  <c r="GJ37" i="1"/>
  <c r="GF37" i="1"/>
  <c r="GB37" i="1"/>
  <c r="FX37" i="1"/>
  <c r="FT37" i="1"/>
  <c r="FP37" i="1"/>
  <c r="FL37" i="1"/>
  <c r="FH37" i="1"/>
  <c r="GO37" i="1"/>
  <c r="GC37" i="1"/>
  <c r="FQ37" i="1"/>
  <c r="FI37" i="1"/>
  <c r="GM37" i="1"/>
  <c r="GI37" i="1"/>
  <c r="GE37" i="1"/>
  <c r="GA37" i="1"/>
  <c r="FW37" i="1"/>
  <c r="FS37" i="1"/>
  <c r="FO37" i="1"/>
  <c r="FK37" i="1"/>
  <c r="FG37" i="1"/>
  <c r="GG37" i="1"/>
  <c r="FU37" i="1"/>
  <c r="GL37" i="1"/>
  <c r="GH37" i="1"/>
  <c r="GD37" i="1"/>
  <c r="FZ37" i="1"/>
  <c r="FV37" i="1"/>
  <c r="FR37" i="1"/>
  <c r="FN37" i="1"/>
  <c r="FJ37" i="1"/>
  <c r="GK37" i="1"/>
  <c r="FY37" i="1"/>
  <c r="FM37" i="1"/>
  <c r="FC37" i="1"/>
  <c r="EY37" i="1"/>
  <c r="EU37" i="1"/>
  <c r="EQ37" i="1"/>
  <c r="EM37" i="1"/>
  <c r="EI37" i="1"/>
  <c r="EE37" i="1"/>
  <c r="EA37" i="1"/>
  <c r="DW37" i="1"/>
  <c r="EV37" i="1"/>
  <c r="EJ37" i="1"/>
  <c r="FB37" i="1"/>
  <c r="EX37" i="1"/>
  <c r="ET37" i="1"/>
  <c r="EP37" i="1"/>
  <c r="EL37" i="1"/>
  <c r="EH37" i="1"/>
  <c r="ED37" i="1"/>
  <c r="DZ37" i="1"/>
  <c r="FD37" i="1"/>
  <c r="ER37" i="1"/>
  <c r="EF37" i="1"/>
  <c r="FE37" i="1"/>
  <c r="FA37" i="1"/>
  <c r="EW37" i="1"/>
  <c r="ES37" i="1"/>
  <c r="EO37" i="1"/>
  <c r="EK37" i="1"/>
  <c r="EG37" i="1"/>
  <c r="EC37" i="1"/>
  <c r="DY37" i="1"/>
  <c r="EZ37" i="1"/>
  <c r="EN37" i="1"/>
  <c r="EB37" i="1"/>
  <c r="DX37" i="1"/>
  <c r="HY33" i="1"/>
  <c r="HU33" i="1"/>
  <c r="HQ33" i="1"/>
  <c r="HM33" i="1"/>
  <c r="HI33" i="1"/>
  <c r="HE33" i="1"/>
  <c r="HA33" i="1"/>
  <c r="GW33" i="1"/>
  <c r="GS33" i="1"/>
  <c r="HX32" i="1"/>
  <c r="HT32" i="1"/>
  <c r="HP32" i="1"/>
  <c r="HL32" i="1"/>
  <c r="HH32" i="1"/>
  <c r="HD32" i="1"/>
  <c r="GZ32" i="1"/>
  <c r="GV32" i="1"/>
  <c r="GR32" i="1"/>
  <c r="HW41" i="1"/>
  <c r="HS41" i="1"/>
  <c r="HO41" i="1"/>
  <c r="HK41" i="1"/>
  <c r="HG41" i="1"/>
  <c r="HC41" i="1"/>
  <c r="GY41" i="1"/>
  <c r="GU41" i="1"/>
  <c r="GQ41" i="1"/>
  <c r="HX33" i="1"/>
  <c r="HT33" i="1"/>
  <c r="HP33" i="1"/>
  <c r="HL33" i="1"/>
  <c r="HH33" i="1"/>
  <c r="HD33" i="1"/>
  <c r="GZ33" i="1"/>
  <c r="GV33" i="1"/>
  <c r="GR33" i="1"/>
  <c r="HW32" i="1"/>
  <c r="HS32" i="1"/>
  <c r="HO32" i="1"/>
  <c r="HK32" i="1"/>
  <c r="HG32" i="1"/>
  <c r="HC32" i="1"/>
  <c r="GY32" i="1"/>
  <c r="GU32" i="1"/>
  <c r="GQ32" i="1"/>
  <c r="HW33" i="1"/>
  <c r="HS33" i="1"/>
  <c r="HO33" i="1"/>
  <c r="HK33" i="1"/>
  <c r="HG33" i="1"/>
  <c r="HC33" i="1"/>
  <c r="GY33" i="1"/>
  <c r="GU33" i="1"/>
  <c r="GQ33" i="1"/>
  <c r="HV32" i="1"/>
  <c r="HR32" i="1"/>
  <c r="HN32" i="1"/>
  <c r="HJ32" i="1"/>
  <c r="HF32" i="1"/>
  <c r="HB32" i="1"/>
  <c r="GX32" i="1"/>
  <c r="GT32" i="1"/>
  <c r="HY41" i="1"/>
  <c r="HU41" i="1"/>
  <c r="HQ41" i="1"/>
  <c r="HM41" i="1"/>
  <c r="HI41" i="1"/>
  <c r="HE41" i="1"/>
  <c r="HA41" i="1"/>
  <c r="GW41" i="1"/>
  <c r="GS41" i="1"/>
  <c r="HX40" i="1"/>
  <c r="HT40" i="1"/>
  <c r="HP40" i="1"/>
  <c r="HL40" i="1"/>
  <c r="HH40" i="1"/>
  <c r="HD40" i="1"/>
  <c r="HV33" i="1"/>
  <c r="HF33" i="1"/>
  <c r="HU32" i="1"/>
  <c r="HE32" i="1"/>
  <c r="HV41" i="1"/>
  <c r="HN41" i="1"/>
  <c r="HF41" i="1"/>
  <c r="GX41" i="1"/>
  <c r="HU40" i="1"/>
  <c r="HO40" i="1"/>
  <c r="HJ40" i="1"/>
  <c r="HE40" i="1"/>
  <c r="GZ40" i="1"/>
  <c r="GV40" i="1"/>
  <c r="GR40" i="1"/>
  <c r="HR33" i="1"/>
  <c r="HB33" i="1"/>
  <c r="HQ32" i="1"/>
  <c r="HA32" i="1"/>
  <c r="HT41" i="1"/>
  <c r="HL41" i="1"/>
  <c r="HD41" i="1"/>
  <c r="GV41" i="1"/>
  <c r="HY40" i="1"/>
  <c r="HS40" i="1"/>
  <c r="HN40" i="1"/>
  <c r="HI40" i="1"/>
  <c r="HC40" i="1"/>
  <c r="GY40" i="1"/>
  <c r="GU40" i="1"/>
  <c r="GQ40" i="1"/>
  <c r="HV39" i="1"/>
  <c r="HR39" i="1"/>
  <c r="HN39" i="1"/>
  <c r="HJ39" i="1"/>
  <c r="HF39" i="1"/>
  <c r="HB39" i="1"/>
  <c r="GX39" i="1"/>
  <c r="GT39" i="1"/>
  <c r="HY38" i="1"/>
  <c r="HU38" i="1"/>
  <c r="HQ38" i="1"/>
  <c r="HM38" i="1"/>
  <c r="HI38" i="1"/>
  <c r="HE38" i="1"/>
  <c r="HA38" i="1"/>
  <c r="HN33" i="1"/>
  <c r="GX33" i="1"/>
  <c r="HM32" i="1"/>
  <c r="GW32" i="1"/>
  <c r="HR41" i="1"/>
  <c r="HJ41" i="1"/>
  <c r="HB41" i="1"/>
  <c r="GT41" i="1"/>
  <c r="HW40" i="1"/>
  <c r="HR40" i="1"/>
  <c r="HM40" i="1"/>
  <c r="HG40" i="1"/>
  <c r="HB40" i="1"/>
  <c r="GX40" i="1"/>
  <c r="GT40" i="1"/>
  <c r="HY39" i="1"/>
  <c r="HU39" i="1"/>
  <c r="HQ39" i="1"/>
  <c r="HM39" i="1"/>
  <c r="HI39" i="1"/>
  <c r="HE39" i="1"/>
  <c r="HA39" i="1"/>
  <c r="GW39" i="1"/>
  <c r="GS39" i="1"/>
  <c r="HX38" i="1"/>
  <c r="HT38" i="1"/>
  <c r="HP38" i="1"/>
  <c r="HL38" i="1"/>
  <c r="HH38" i="1"/>
  <c r="HD38" i="1"/>
  <c r="HJ33" i="1"/>
  <c r="HI32" i="1"/>
  <c r="HP41" i="1"/>
  <c r="HK40" i="1"/>
  <c r="GS40" i="1"/>
  <c r="HX39" i="1"/>
  <c r="HP39" i="1"/>
  <c r="HH39" i="1"/>
  <c r="GZ39" i="1"/>
  <c r="GR39" i="1"/>
  <c r="HS38" i="1"/>
  <c r="HK38" i="1"/>
  <c r="HC38" i="1"/>
  <c r="GX38" i="1"/>
  <c r="GT38" i="1"/>
  <c r="HY36" i="1"/>
  <c r="HU36" i="1"/>
  <c r="HQ36" i="1"/>
  <c r="HM36" i="1"/>
  <c r="HI36" i="1"/>
  <c r="HE36" i="1"/>
  <c r="HA36" i="1"/>
  <c r="GW36" i="1"/>
  <c r="GS36" i="1"/>
  <c r="HX35" i="1"/>
  <c r="HT35" i="1"/>
  <c r="HP35" i="1"/>
  <c r="HL35" i="1"/>
  <c r="HH35" i="1"/>
  <c r="HD35" i="1"/>
  <c r="GZ35" i="1"/>
  <c r="GT33" i="1"/>
  <c r="GS32" i="1"/>
  <c r="HH41" i="1"/>
  <c r="HF40" i="1"/>
  <c r="HW39" i="1"/>
  <c r="HO39" i="1"/>
  <c r="HG39" i="1"/>
  <c r="GY39" i="1"/>
  <c r="GQ39" i="1"/>
  <c r="HR38" i="1"/>
  <c r="HJ38" i="1"/>
  <c r="HB38" i="1"/>
  <c r="GW38" i="1"/>
  <c r="GS38" i="1"/>
  <c r="HX36" i="1"/>
  <c r="HT36" i="1"/>
  <c r="HP36" i="1"/>
  <c r="HL36" i="1"/>
  <c r="HH36" i="1"/>
  <c r="HD36" i="1"/>
  <c r="GZ36" i="1"/>
  <c r="GV36" i="1"/>
  <c r="GR36" i="1"/>
  <c r="HW35" i="1"/>
  <c r="HS35" i="1"/>
  <c r="HO35" i="1"/>
  <c r="HK35" i="1"/>
  <c r="HG35" i="1"/>
  <c r="HC35" i="1"/>
  <c r="GY35" i="1"/>
  <c r="GU35" i="1"/>
  <c r="GQ35" i="1"/>
  <c r="GZ41" i="1"/>
  <c r="HV40" i="1"/>
  <c r="HA40" i="1"/>
  <c r="HT39" i="1"/>
  <c r="HL39" i="1"/>
  <c r="HD39" i="1"/>
  <c r="GV39" i="1"/>
  <c r="HW38" i="1"/>
  <c r="HO38" i="1"/>
  <c r="HG38" i="1"/>
  <c r="GZ38" i="1"/>
  <c r="GV38" i="1"/>
  <c r="GR38" i="1"/>
  <c r="HW36" i="1"/>
  <c r="HS36" i="1"/>
  <c r="HO36" i="1"/>
  <c r="HK36" i="1"/>
  <c r="HG36" i="1"/>
  <c r="HC36" i="1"/>
  <c r="GY36" i="1"/>
  <c r="GU36" i="1"/>
  <c r="GQ36" i="1"/>
  <c r="HV35" i="1"/>
  <c r="HR35" i="1"/>
  <c r="HN35" i="1"/>
  <c r="HJ35" i="1"/>
  <c r="HF35" i="1"/>
  <c r="HB35" i="1"/>
  <c r="GX35" i="1"/>
  <c r="GT35" i="1"/>
  <c r="GU39" i="1"/>
  <c r="HN38" i="1"/>
  <c r="GQ38" i="1"/>
  <c r="HR36" i="1"/>
  <c r="HB36" i="1"/>
  <c r="HQ35" i="1"/>
  <c r="HA35" i="1"/>
  <c r="GR35" i="1"/>
  <c r="HW34" i="1"/>
  <c r="HS34" i="1"/>
  <c r="HO34" i="1"/>
  <c r="HK34" i="1"/>
  <c r="HG34" i="1"/>
  <c r="HC34" i="1"/>
  <c r="GY34" i="1"/>
  <c r="GU34" i="1"/>
  <c r="GQ34" i="1"/>
  <c r="HV31" i="1"/>
  <c r="HR31" i="1"/>
  <c r="HN31" i="1"/>
  <c r="HJ31" i="1"/>
  <c r="HF31" i="1"/>
  <c r="HB31" i="1"/>
  <c r="GX31" i="1"/>
  <c r="GT31" i="1"/>
  <c r="HU35" i="1"/>
  <c r="HH34" i="1"/>
  <c r="GV34" i="1"/>
  <c r="HW31" i="1"/>
  <c r="HS31" i="1"/>
  <c r="HO31" i="1"/>
  <c r="HG31" i="1"/>
  <c r="GY31" i="1"/>
  <c r="GQ31" i="1"/>
  <c r="HX41" i="1"/>
  <c r="HS39" i="1"/>
  <c r="HF38" i="1"/>
  <c r="HN36" i="1"/>
  <c r="GX36" i="1"/>
  <c r="HM35" i="1"/>
  <c r="GW35" i="1"/>
  <c r="HV34" i="1"/>
  <c r="HR34" i="1"/>
  <c r="HN34" i="1"/>
  <c r="HJ34" i="1"/>
  <c r="HF34" i="1"/>
  <c r="HB34" i="1"/>
  <c r="GX34" i="1"/>
  <c r="GT34" i="1"/>
  <c r="HY31" i="1"/>
  <c r="HU31" i="1"/>
  <c r="HQ31" i="1"/>
  <c r="HM31" i="1"/>
  <c r="HI31" i="1"/>
  <c r="HE31" i="1"/>
  <c r="HA31" i="1"/>
  <c r="GW31" i="1"/>
  <c r="GS31" i="1"/>
  <c r="HX31" i="1"/>
  <c r="HT31" i="1"/>
  <c r="HL31" i="1"/>
  <c r="HD31" i="1"/>
  <c r="GV31" i="1"/>
  <c r="GU38" i="1"/>
  <c r="HV36" i="1"/>
  <c r="GS35" i="1"/>
  <c r="HT34" i="1"/>
  <c r="HL34" i="1"/>
  <c r="GZ34" i="1"/>
  <c r="HY32" i="1"/>
  <c r="GR41" i="1"/>
  <c r="HQ40" i="1"/>
  <c r="HK39" i="1"/>
  <c r="GY38" i="1"/>
  <c r="HJ36" i="1"/>
  <c r="GT36" i="1"/>
  <c r="HY35" i="1"/>
  <c r="HI35" i="1"/>
  <c r="GV35" i="1"/>
  <c r="HY34" i="1"/>
  <c r="HU34" i="1"/>
  <c r="HQ34" i="1"/>
  <c r="HM34" i="1"/>
  <c r="HI34" i="1"/>
  <c r="HE34" i="1"/>
  <c r="HA34" i="1"/>
  <c r="GW34" i="1"/>
  <c r="GS34" i="1"/>
  <c r="HP31" i="1"/>
  <c r="HH31" i="1"/>
  <c r="GZ31" i="1"/>
  <c r="GR31" i="1"/>
  <c r="GW40" i="1"/>
  <c r="HC39" i="1"/>
  <c r="HV38" i="1"/>
  <c r="HF36" i="1"/>
  <c r="HE35" i="1"/>
  <c r="HX34" i="1"/>
  <c r="HP34" i="1"/>
  <c r="HD34" i="1"/>
  <c r="GR34" i="1"/>
  <c r="HK31" i="1"/>
  <c r="HC31" i="1"/>
  <c r="GU31" i="1"/>
  <c r="GN33" i="1"/>
  <c r="GJ33" i="1"/>
  <c r="GF33" i="1"/>
  <c r="GB33" i="1"/>
  <c r="FX33" i="1"/>
  <c r="FT33" i="1"/>
  <c r="FP33" i="1"/>
  <c r="FL33" i="1"/>
  <c r="FH33" i="1"/>
  <c r="GM32" i="1"/>
  <c r="GI32" i="1"/>
  <c r="GE32" i="1"/>
  <c r="GA32" i="1"/>
  <c r="FW32" i="1"/>
  <c r="FS32" i="1"/>
  <c r="FO32" i="1"/>
  <c r="FK32" i="1"/>
  <c r="FG32" i="1"/>
  <c r="GL41" i="1"/>
  <c r="GH41" i="1"/>
  <c r="GD41" i="1"/>
  <c r="FZ41" i="1"/>
  <c r="FV41" i="1"/>
  <c r="FR41" i="1"/>
  <c r="FN41" i="1"/>
  <c r="FJ41" i="1"/>
  <c r="GM33" i="1"/>
  <c r="GI33" i="1"/>
  <c r="GE33" i="1"/>
  <c r="GA33" i="1"/>
  <c r="FW33" i="1"/>
  <c r="FS33" i="1"/>
  <c r="FO33" i="1"/>
  <c r="FK33" i="1"/>
  <c r="FG33" i="1"/>
  <c r="GL32" i="1"/>
  <c r="GH32" i="1"/>
  <c r="GD32" i="1"/>
  <c r="FZ32" i="1"/>
  <c r="FV32" i="1"/>
  <c r="FR32" i="1"/>
  <c r="FN32" i="1"/>
  <c r="FJ32" i="1"/>
  <c r="GL33" i="1"/>
  <c r="GH33" i="1"/>
  <c r="GD33" i="1"/>
  <c r="FZ33" i="1"/>
  <c r="FV33" i="1"/>
  <c r="FR33" i="1"/>
  <c r="FN33" i="1"/>
  <c r="FJ33" i="1"/>
  <c r="GO32" i="1"/>
  <c r="GK32" i="1"/>
  <c r="GG32" i="1"/>
  <c r="GC32" i="1"/>
  <c r="FY32" i="1"/>
  <c r="FU32" i="1"/>
  <c r="FQ32" i="1"/>
  <c r="FM32" i="1"/>
  <c r="FI32" i="1"/>
  <c r="GN41" i="1"/>
  <c r="GJ41" i="1"/>
  <c r="GF41" i="1"/>
  <c r="GB41" i="1"/>
  <c r="FX41" i="1"/>
  <c r="FT41" i="1"/>
  <c r="FP41" i="1"/>
  <c r="FL41" i="1"/>
  <c r="FH41" i="1"/>
  <c r="GO33" i="1"/>
  <c r="FY33" i="1"/>
  <c r="FI33" i="1"/>
  <c r="GN32" i="1"/>
  <c r="FX32" i="1"/>
  <c r="FH32" i="1"/>
  <c r="GO41" i="1"/>
  <c r="GG41" i="1"/>
  <c r="FY41" i="1"/>
  <c r="FQ41" i="1"/>
  <c r="FI41" i="1"/>
  <c r="GM40" i="1"/>
  <c r="GI40" i="1"/>
  <c r="GE40" i="1"/>
  <c r="GA40" i="1"/>
  <c r="FW40" i="1"/>
  <c r="FS40" i="1"/>
  <c r="FO40" i="1"/>
  <c r="FK40" i="1"/>
  <c r="FG40" i="1"/>
  <c r="GK33" i="1"/>
  <c r="FU33" i="1"/>
  <c r="GJ32" i="1"/>
  <c r="FT32" i="1"/>
  <c r="GM41" i="1"/>
  <c r="GE41" i="1"/>
  <c r="FW41" i="1"/>
  <c r="FO41" i="1"/>
  <c r="FG41" i="1"/>
  <c r="GL40" i="1"/>
  <c r="GH40" i="1"/>
  <c r="GD40" i="1"/>
  <c r="FZ40" i="1"/>
  <c r="FV40" i="1"/>
  <c r="FR40" i="1"/>
  <c r="FN40" i="1"/>
  <c r="FJ40" i="1"/>
  <c r="GO39" i="1"/>
  <c r="GK39" i="1"/>
  <c r="GG39" i="1"/>
  <c r="GC39" i="1"/>
  <c r="FY39" i="1"/>
  <c r="FU39" i="1"/>
  <c r="FQ39" i="1"/>
  <c r="FM39" i="1"/>
  <c r="FI39" i="1"/>
  <c r="GG33" i="1"/>
  <c r="FQ33" i="1"/>
  <c r="GF32" i="1"/>
  <c r="FP32" i="1"/>
  <c r="GK41" i="1"/>
  <c r="GC41" i="1"/>
  <c r="FU41" i="1"/>
  <c r="FM41" i="1"/>
  <c r="GO40" i="1"/>
  <c r="GK40" i="1"/>
  <c r="GG40" i="1"/>
  <c r="GC40" i="1"/>
  <c r="FY40" i="1"/>
  <c r="FU40" i="1"/>
  <c r="FQ40" i="1"/>
  <c r="FM40" i="1"/>
  <c r="FI40" i="1"/>
  <c r="GN39" i="1"/>
  <c r="GJ39" i="1"/>
  <c r="GF39" i="1"/>
  <c r="GB39" i="1"/>
  <c r="FX39" i="1"/>
  <c r="FT39" i="1"/>
  <c r="FP39" i="1"/>
  <c r="FL39" i="1"/>
  <c r="FH39" i="1"/>
  <c r="GI41" i="1"/>
  <c r="GB40" i="1"/>
  <c r="FL40" i="1"/>
  <c r="GI39" i="1"/>
  <c r="GA39" i="1"/>
  <c r="FS39" i="1"/>
  <c r="FK39" i="1"/>
  <c r="GO38" i="1"/>
  <c r="GK38" i="1"/>
  <c r="GG38" i="1"/>
  <c r="GC38" i="1"/>
  <c r="FY38" i="1"/>
  <c r="FU38" i="1"/>
  <c r="FQ38" i="1"/>
  <c r="FM38" i="1"/>
  <c r="FI38" i="1"/>
  <c r="GN36" i="1"/>
  <c r="GJ36" i="1"/>
  <c r="GF36" i="1"/>
  <c r="GB36" i="1"/>
  <c r="FX36" i="1"/>
  <c r="FT36" i="1"/>
  <c r="FP36" i="1"/>
  <c r="FL36" i="1"/>
  <c r="FH36" i="1"/>
  <c r="GA41" i="1"/>
  <c r="GN40" i="1"/>
  <c r="FX40" i="1"/>
  <c r="FH40" i="1"/>
  <c r="GH39" i="1"/>
  <c r="FZ39" i="1"/>
  <c r="FR39" i="1"/>
  <c r="FJ39" i="1"/>
  <c r="GN38" i="1"/>
  <c r="GJ38" i="1"/>
  <c r="GF38" i="1"/>
  <c r="GB38" i="1"/>
  <c r="FX38" i="1"/>
  <c r="FT38" i="1"/>
  <c r="FP38" i="1"/>
  <c r="FL38" i="1"/>
  <c r="FH38" i="1"/>
  <c r="GM36" i="1"/>
  <c r="GI36" i="1"/>
  <c r="GE36" i="1"/>
  <c r="GA36" i="1"/>
  <c r="FW36" i="1"/>
  <c r="FS36" i="1"/>
  <c r="FO36" i="1"/>
  <c r="FK36" i="1"/>
  <c r="FG36" i="1"/>
  <c r="GL35" i="1"/>
  <c r="GH35" i="1"/>
  <c r="GD35" i="1"/>
  <c r="FZ35" i="1"/>
  <c r="FV35" i="1"/>
  <c r="FR35" i="1"/>
  <c r="FN35" i="1"/>
  <c r="FJ35" i="1"/>
  <c r="GC33" i="1"/>
  <c r="GB32" i="1"/>
  <c r="FS41" i="1"/>
  <c r="GJ40" i="1"/>
  <c r="FT40" i="1"/>
  <c r="GM39" i="1"/>
  <c r="GE39" i="1"/>
  <c r="FW39" i="1"/>
  <c r="FO39" i="1"/>
  <c r="FG39" i="1"/>
  <c r="GM38" i="1"/>
  <c r="GI38" i="1"/>
  <c r="GE38" i="1"/>
  <c r="GA38" i="1"/>
  <c r="FW38" i="1"/>
  <c r="FS38" i="1"/>
  <c r="FO38" i="1"/>
  <c r="FK38" i="1"/>
  <c r="FG38" i="1"/>
  <c r="GL36" i="1"/>
  <c r="GH36" i="1"/>
  <c r="GD36" i="1"/>
  <c r="FZ36" i="1"/>
  <c r="FV36" i="1"/>
  <c r="FR36" i="1"/>
  <c r="FN36" i="1"/>
  <c r="FJ36" i="1"/>
  <c r="GO35" i="1"/>
  <c r="GK35" i="1"/>
  <c r="GG35" i="1"/>
  <c r="GC35" i="1"/>
  <c r="FY35" i="1"/>
  <c r="FU35" i="1"/>
  <c r="FQ35" i="1"/>
  <c r="FM35" i="1"/>
  <c r="FI35" i="1"/>
  <c r="FM33" i="1"/>
  <c r="GF40" i="1"/>
  <c r="FN39" i="1"/>
  <c r="FZ38" i="1"/>
  <c r="FJ38" i="1"/>
  <c r="GK36" i="1"/>
  <c r="FU36" i="1"/>
  <c r="GI35" i="1"/>
  <c r="GA35" i="1"/>
  <c r="FS35" i="1"/>
  <c r="FK35" i="1"/>
  <c r="GL34" i="1"/>
  <c r="GH34" i="1"/>
  <c r="GD34" i="1"/>
  <c r="FZ34" i="1"/>
  <c r="FV34" i="1"/>
  <c r="FR34" i="1"/>
  <c r="FN34" i="1"/>
  <c r="FJ34" i="1"/>
  <c r="GO31" i="1"/>
  <c r="GK31" i="1"/>
  <c r="GG31" i="1"/>
  <c r="GC31" i="1"/>
  <c r="FY31" i="1"/>
  <c r="FU31" i="1"/>
  <c r="FQ31" i="1"/>
  <c r="FM31" i="1"/>
  <c r="FI31" i="1"/>
  <c r="FY36" i="1"/>
  <c r="GJ35" i="1"/>
  <c r="FL35" i="1"/>
  <c r="GI34" i="1"/>
  <c r="FW34" i="1"/>
  <c r="FK34" i="1"/>
  <c r="GH31" i="1"/>
  <c r="FZ31" i="1"/>
  <c r="FR31" i="1"/>
  <c r="FJ31" i="1"/>
  <c r="FP40" i="1"/>
  <c r="GL39" i="1"/>
  <c r="GL38" i="1"/>
  <c r="FV38" i="1"/>
  <c r="GG36" i="1"/>
  <c r="FQ36" i="1"/>
  <c r="GN35" i="1"/>
  <c r="GF35" i="1"/>
  <c r="FX35" i="1"/>
  <c r="FP35" i="1"/>
  <c r="FH35" i="1"/>
  <c r="GO34" i="1"/>
  <c r="GK34" i="1"/>
  <c r="GG34" i="1"/>
  <c r="GC34" i="1"/>
  <c r="FY34" i="1"/>
  <c r="FU34" i="1"/>
  <c r="FQ34" i="1"/>
  <c r="FM34" i="1"/>
  <c r="FI34" i="1"/>
  <c r="GN31" i="1"/>
  <c r="GJ31" i="1"/>
  <c r="GF31" i="1"/>
  <c r="GB31" i="1"/>
  <c r="FX31" i="1"/>
  <c r="FT31" i="1"/>
  <c r="FP31" i="1"/>
  <c r="FL31" i="1"/>
  <c r="FH31" i="1"/>
  <c r="GM31" i="1"/>
  <c r="GI31" i="1"/>
  <c r="GA31" i="1"/>
  <c r="FS31" i="1"/>
  <c r="FK31" i="1"/>
  <c r="FV39" i="1"/>
  <c r="FN38" i="1"/>
  <c r="FI36" i="1"/>
  <c r="GB35" i="1"/>
  <c r="GM34" i="1"/>
  <c r="GE34" i="1"/>
  <c r="FS34" i="1"/>
  <c r="FG34" i="1"/>
  <c r="GD39" i="1"/>
  <c r="GH38" i="1"/>
  <c r="FR38" i="1"/>
  <c r="GC36" i="1"/>
  <c r="FM36" i="1"/>
  <c r="GM35" i="1"/>
  <c r="GE35" i="1"/>
  <c r="FW35" i="1"/>
  <c r="FO35" i="1"/>
  <c r="FG35" i="1"/>
  <c r="GN34" i="1"/>
  <c r="GJ34" i="1"/>
  <c r="GF34" i="1"/>
  <c r="GB34" i="1"/>
  <c r="FX34" i="1"/>
  <c r="FT34" i="1"/>
  <c r="FP34" i="1"/>
  <c r="FL34" i="1"/>
  <c r="FH34" i="1"/>
  <c r="GE31" i="1"/>
  <c r="FW31" i="1"/>
  <c r="FO31" i="1"/>
  <c r="FG31" i="1"/>
  <c r="FL32" i="1"/>
  <c r="FK41" i="1"/>
  <c r="GD38" i="1"/>
  <c r="GO36" i="1"/>
  <c r="FT35" i="1"/>
  <c r="GA34" i="1"/>
  <c r="FO34" i="1"/>
  <c r="GL31" i="1"/>
  <c r="GD31" i="1"/>
  <c r="FV31" i="1"/>
  <c r="FN31" i="1"/>
  <c r="FC33" i="1"/>
  <c r="EY33" i="1"/>
  <c r="EU33" i="1"/>
  <c r="EQ33" i="1"/>
  <c r="EM33" i="1"/>
  <c r="EI33" i="1"/>
  <c r="EE33" i="1"/>
  <c r="EA33" i="1"/>
  <c r="DW33" i="1"/>
  <c r="FB32" i="1"/>
  <c r="EX32" i="1"/>
  <c r="ET32" i="1"/>
  <c r="EP32" i="1"/>
  <c r="EL32" i="1"/>
  <c r="EH32" i="1"/>
  <c r="ED32" i="1"/>
  <c r="DZ32" i="1"/>
  <c r="FE41" i="1"/>
  <c r="FA41" i="1"/>
  <c r="EW41" i="1"/>
  <c r="ES41" i="1"/>
  <c r="EO41" i="1"/>
  <c r="EK41" i="1"/>
  <c r="EG41" i="1"/>
  <c r="EC41" i="1"/>
  <c r="DY41" i="1"/>
  <c r="FB33" i="1"/>
  <c r="EX33" i="1"/>
  <c r="ET33" i="1"/>
  <c r="EP33" i="1"/>
  <c r="EL33" i="1"/>
  <c r="EH33" i="1"/>
  <c r="ED33" i="1"/>
  <c r="DZ33" i="1"/>
  <c r="FE32" i="1"/>
  <c r="FA32" i="1"/>
  <c r="EW32" i="1"/>
  <c r="ES32" i="1"/>
  <c r="EO32" i="1"/>
  <c r="EK32" i="1"/>
  <c r="EG32" i="1"/>
  <c r="EC32" i="1"/>
  <c r="DY32" i="1"/>
  <c r="FE33" i="1"/>
  <c r="FA33" i="1"/>
  <c r="EW33" i="1"/>
  <c r="ES33" i="1"/>
  <c r="EO33" i="1"/>
  <c r="EK33" i="1"/>
  <c r="EG33" i="1"/>
  <c r="EC33" i="1"/>
  <c r="DY33" i="1"/>
  <c r="FD32" i="1"/>
  <c r="EZ32" i="1"/>
  <c r="EV32" i="1"/>
  <c r="ER32" i="1"/>
  <c r="EN32" i="1"/>
  <c r="EJ32" i="1"/>
  <c r="EF32" i="1"/>
  <c r="EB32" i="1"/>
  <c r="DX32" i="1"/>
  <c r="FC41" i="1"/>
  <c r="EY41" i="1"/>
  <c r="EU41" i="1"/>
  <c r="EQ41" i="1"/>
  <c r="EM41" i="1"/>
  <c r="EI41" i="1"/>
  <c r="EE41" i="1"/>
  <c r="EA41" i="1"/>
  <c r="DW41" i="1"/>
  <c r="ER33" i="1"/>
  <c r="EB33" i="1"/>
  <c r="EQ32" i="1"/>
  <c r="EA32" i="1"/>
  <c r="EZ41" i="1"/>
  <c r="ER41" i="1"/>
  <c r="EJ41" i="1"/>
  <c r="EB41" i="1"/>
  <c r="FB40" i="1"/>
  <c r="EX40" i="1"/>
  <c r="ET40" i="1"/>
  <c r="EP40" i="1"/>
  <c r="EL40" i="1"/>
  <c r="EH40" i="1"/>
  <c r="ED40" i="1"/>
  <c r="DZ40" i="1"/>
  <c r="FD33" i="1"/>
  <c r="EN33" i="1"/>
  <c r="DX33" i="1"/>
  <c r="FC32" i="1"/>
  <c r="EM32" i="1"/>
  <c r="DW32" i="1"/>
  <c r="EX41" i="1"/>
  <c r="EP41" i="1"/>
  <c r="EH41" i="1"/>
  <c r="DZ41" i="1"/>
  <c r="FE40" i="1"/>
  <c r="FA40" i="1"/>
  <c r="EW40" i="1"/>
  <c r="ES40" i="1"/>
  <c r="EO40" i="1"/>
  <c r="EK40" i="1"/>
  <c r="EG40" i="1"/>
  <c r="EC40" i="1"/>
  <c r="DY40" i="1"/>
  <c r="FD39" i="1"/>
  <c r="EZ39" i="1"/>
  <c r="EV39" i="1"/>
  <c r="ER39" i="1"/>
  <c r="EN39" i="1"/>
  <c r="EJ39" i="1"/>
  <c r="EF39" i="1"/>
  <c r="EB39" i="1"/>
  <c r="DX39" i="1"/>
  <c r="EZ33" i="1"/>
  <c r="EJ33" i="1"/>
  <c r="EY32" i="1"/>
  <c r="EI32" i="1"/>
  <c r="FD41" i="1"/>
  <c r="EV41" i="1"/>
  <c r="EN41" i="1"/>
  <c r="EF41" i="1"/>
  <c r="DX41" i="1"/>
  <c r="FD40" i="1"/>
  <c r="EZ40" i="1"/>
  <c r="EV40" i="1"/>
  <c r="ER40" i="1"/>
  <c r="EN40" i="1"/>
  <c r="EJ40" i="1"/>
  <c r="EF40" i="1"/>
  <c r="EB40" i="1"/>
  <c r="DX40" i="1"/>
  <c r="FC39" i="1"/>
  <c r="EY39" i="1"/>
  <c r="EU39" i="1"/>
  <c r="EQ39" i="1"/>
  <c r="EM39" i="1"/>
  <c r="EI39" i="1"/>
  <c r="EE39" i="1"/>
  <c r="EA39" i="1"/>
  <c r="DW39" i="1"/>
  <c r="EV33" i="1"/>
  <c r="EU32" i="1"/>
  <c r="FB41" i="1"/>
  <c r="EU40" i="1"/>
  <c r="EE40" i="1"/>
  <c r="FB39" i="1"/>
  <c r="ET39" i="1"/>
  <c r="EL39" i="1"/>
  <c r="ED39" i="1"/>
  <c r="FD38" i="1"/>
  <c r="EZ38" i="1"/>
  <c r="EV38" i="1"/>
  <c r="ER38" i="1"/>
  <c r="EN38" i="1"/>
  <c r="EJ38" i="1"/>
  <c r="EF38" i="1"/>
  <c r="EB38" i="1"/>
  <c r="DX38" i="1"/>
  <c r="FC36" i="1"/>
  <c r="EY36" i="1"/>
  <c r="EU36" i="1"/>
  <c r="EQ36" i="1"/>
  <c r="EM36" i="1"/>
  <c r="EI36" i="1"/>
  <c r="EE36" i="1"/>
  <c r="EA36" i="1"/>
  <c r="DW36" i="1"/>
  <c r="EF33" i="1"/>
  <c r="EE32" i="1"/>
  <c r="ET41" i="1"/>
  <c r="EQ40" i="1"/>
  <c r="EA40" i="1"/>
  <c r="FA39" i="1"/>
  <c r="ES39" i="1"/>
  <c r="EK39" i="1"/>
  <c r="EC39" i="1"/>
  <c r="FC38" i="1"/>
  <c r="EY38" i="1"/>
  <c r="EU38" i="1"/>
  <c r="EQ38" i="1"/>
  <c r="EM38" i="1"/>
  <c r="EI38" i="1"/>
  <c r="EE38" i="1"/>
  <c r="EA38" i="1"/>
  <c r="DW38" i="1"/>
  <c r="FB36" i="1"/>
  <c r="EX36" i="1"/>
  <c r="ET36" i="1"/>
  <c r="EP36" i="1"/>
  <c r="EL36" i="1"/>
  <c r="EH36" i="1"/>
  <c r="ED36" i="1"/>
  <c r="DZ36" i="1"/>
  <c r="FE35" i="1"/>
  <c r="FA35" i="1"/>
  <c r="EW35" i="1"/>
  <c r="ES35" i="1"/>
  <c r="EO35" i="1"/>
  <c r="EK35" i="1"/>
  <c r="EG35" i="1"/>
  <c r="EC35" i="1"/>
  <c r="DY35" i="1"/>
  <c r="EL41" i="1"/>
  <c r="FC40" i="1"/>
  <c r="EM40" i="1"/>
  <c r="DW40" i="1"/>
  <c r="EX39" i="1"/>
  <c r="EP39" i="1"/>
  <c r="EH39" i="1"/>
  <c r="DZ39" i="1"/>
  <c r="FB38" i="1"/>
  <c r="EX38" i="1"/>
  <c r="ET38" i="1"/>
  <c r="EP38" i="1"/>
  <c r="EL38" i="1"/>
  <c r="EH38" i="1"/>
  <c r="ED38" i="1"/>
  <c r="DZ38" i="1"/>
  <c r="FE36" i="1"/>
  <c r="FA36" i="1"/>
  <c r="EW36" i="1"/>
  <c r="ES36" i="1"/>
  <c r="EO36" i="1"/>
  <c r="EK36" i="1"/>
  <c r="EG36" i="1"/>
  <c r="EC36" i="1"/>
  <c r="DY36" i="1"/>
  <c r="FD35" i="1"/>
  <c r="EZ35" i="1"/>
  <c r="EV35" i="1"/>
  <c r="ER35" i="1"/>
  <c r="EN35" i="1"/>
  <c r="EJ35" i="1"/>
  <c r="EF35" i="1"/>
  <c r="EB35" i="1"/>
  <c r="DX35" i="1"/>
  <c r="ED41" i="1"/>
  <c r="EG39" i="1"/>
  <c r="ES38" i="1"/>
  <c r="EC38" i="1"/>
  <c r="FD36" i="1"/>
  <c r="EN36" i="1"/>
  <c r="DX36" i="1"/>
  <c r="FB35" i="1"/>
  <c r="ET35" i="1"/>
  <c r="EL35" i="1"/>
  <c r="ED35" i="1"/>
  <c r="FE34" i="1"/>
  <c r="FA34" i="1"/>
  <c r="EW34" i="1"/>
  <c r="ES34" i="1"/>
  <c r="EO34" i="1"/>
  <c r="EK34" i="1"/>
  <c r="EG34" i="1"/>
  <c r="EC34" i="1"/>
  <c r="DY34" i="1"/>
  <c r="FD31" i="1"/>
  <c r="EZ31" i="1"/>
  <c r="EV31" i="1"/>
  <c r="ER31" i="1"/>
  <c r="EN31" i="1"/>
  <c r="EJ31" i="1"/>
  <c r="EF31" i="1"/>
  <c r="EB31" i="1"/>
  <c r="DX31" i="1"/>
  <c r="EM35" i="1"/>
  <c r="EX34" i="1"/>
  <c r="ED34" i="1"/>
  <c r="FA31" i="1"/>
  <c r="EO31" i="1"/>
  <c r="EC31" i="1"/>
  <c r="FE39" i="1"/>
  <c r="DY39" i="1"/>
  <c r="FE38" i="1"/>
  <c r="EO38" i="1"/>
  <c r="DY38" i="1"/>
  <c r="EZ36" i="1"/>
  <c r="EJ36" i="1"/>
  <c r="EY35" i="1"/>
  <c r="EQ35" i="1"/>
  <c r="EI35" i="1"/>
  <c r="EA35" i="1"/>
  <c r="FD34" i="1"/>
  <c r="EZ34" i="1"/>
  <c r="EV34" i="1"/>
  <c r="ER34" i="1"/>
  <c r="EN34" i="1"/>
  <c r="EJ34" i="1"/>
  <c r="EF34" i="1"/>
  <c r="EB34" i="1"/>
  <c r="DX34" i="1"/>
  <c r="FC31" i="1"/>
  <c r="EY31" i="1"/>
  <c r="EU31" i="1"/>
  <c r="EQ31" i="1"/>
  <c r="EM31" i="1"/>
  <c r="EI31" i="1"/>
  <c r="EE31" i="1"/>
  <c r="EA31" i="1"/>
  <c r="DW31" i="1"/>
  <c r="EI34" i="1"/>
  <c r="FB31" i="1"/>
  <c r="ET31" i="1"/>
  <c r="EL31" i="1"/>
  <c r="ED31" i="1"/>
  <c r="EG38" i="1"/>
  <c r="EB36" i="1"/>
  <c r="FC35" i="1"/>
  <c r="EE35" i="1"/>
  <c r="ET34" i="1"/>
  <c r="EH34" i="1"/>
  <c r="EK31" i="1"/>
  <c r="EY40" i="1"/>
  <c r="EW39" i="1"/>
  <c r="FA38" i="1"/>
  <c r="EK38" i="1"/>
  <c r="EV36" i="1"/>
  <c r="EF36" i="1"/>
  <c r="EX35" i="1"/>
  <c r="EP35" i="1"/>
  <c r="EH35" i="1"/>
  <c r="DZ35" i="1"/>
  <c r="FC34" i="1"/>
  <c r="EY34" i="1"/>
  <c r="EU34" i="1"/>
  <c r="EQ34" i="1"/>
  <c r="EM34" i="1"/>
  <c r="EE34" i="1"/>
  <c r="EA34" i="1"/>
  <c r="DW34" i="1"/>
  <c r="EX31" i="1"/>
  <c r="EP31" i="1"/>
  <c r="EH31" i="1"/>
  <c r="DZ31" i="1"/>
  <c r="EI40" i="1"/>
  <c r="EO39" i="1"/>
  <c r="EW38" i="1"/>
  <c r="ER36" i="1"/>
  <c r="EU35" i="1"/>
  <c r="DW35" i="1"/>
  <c r="FB34" i="1"/>
  <c r="EP34" i="1"/>
  <c r="EL34" i="1"/>
  <c r="DZ34" i="1"/>
  <c r="FE31" i="1"/>
  <c r="EW31" i="1"/>
  <c r="ES31" i="1"/>
  <c r="EG31" i="1"/>
  <c r="DY31" i="1"/>
  <c r="HY46" i="1"/>
  <c r="HY52" i="1"/>
  <c r="HY28" i="1"/>
  <c r="HY12" i="1"/>
  <c r="HX53" i="1"/>
  <c r="HX29" i="1"/>
  <c r="HX13" i="1"/>
  <c r="HW54" i="1"/>
  <c r="HW30" i="1"/>
  <c r="HW15" i="1"/>
  <c r="HV55" i="1"/>
  <c r="HV47" i="1"/>
  <c r="HV16" i="1"/>
  <c r="HU56" i="1"/>
  <c r="HU48" i="1"/>
  <c r="HU17" i="1"/>
  <c r="HT57" i="1"/>
  <c r="HT49" i="1"/>
  <c r="HT18" i="1"/>
  <c r="HS59" i="1"/>
  <c r="HS50" i="1"/>
  <c r="HS22" i="1"/>
  <c r="HR60" i="1"/>
  <c r="HR51" i="1"/>
  <c r="HR27" i="1"/>
  <c r="HQ46" i="1"/>
  <c r="HQ52" i="1"/>
  <c r="HQ28" i="1"/>
  <c r="HQ12" i="1"/>
  <c r="HP53" i="1"/>
  <c r="HP29" i="1"/>
  <c r="HP13" i="1"/>
  <c r="HO54" i="1"/>
  <c r="HO30" i="1"/>
  <c r="HO15" i="1"/>
  <c r="HN55" i="1"/>
  <c r="HN47" i="1"/>
  <c r="HN16" i="1"/>
  <c r="HM56" i="1"/>
  <c r="HM48" i="1"/>
  <c r="HM17" i="1"/>
  <c r="HL57" i="1"/>
  <c r="HL49" i="1"/>
  <c r="HL18" i="1"/>
  <c r="HK59" i="1"/>
  <c r="HK50" i="1"/>
  <c r="HK22" i="1"/>
  <c r="HJ60" i="1"/>
  <c r="HJ51" i="1"/>
  <c r="HJ27" i="1"/>
  <c r="HI46" i="1"/>
  <c r="HI52" i="1"/>
  <c r="HI28" i="1"/>
  <c r="HI12" i="1"/>
  <c r="HH53" i="1"/>
  <c r="HH29" i="1"/>
  <c r="HH13" i="1"/>
  <c r="HG54" i="1"/>
  <c r="HG30" i="1"/>
  <c r="HG15" i="1"/>
  <c r="HF55" i="1"/>
  <c r="HF47" i="1"/>
  <c r="HF16" i="1"/>
  <c r="HE56" i="1"/>
  <c r="HE48" i="1"/>
  <c r="HE17" i="1"/>
  <c r="HD57" i="1"/>
  <c r="HD49" i="1"/>
  <c r="HD18" i="1"/>
  <c r="HC59" i="1"/>
  <c r="HC50" i="1"/>
  <c r="HC22" i="1"/>
  <c r="HB60" i="1"/>
  <c r="HB51" i="1"/>
  <c r="HB27" i="1"/>
  <c r="HA46" i="1"/>
  <c r="HA52" i="1"/>
  <c r="HA28" i="1"/>
  <c r="HA12" i="1"/>
  <c r="GZ53" i="1"/>
  <c r="GZ29" i="1"/>
  <c r="GZ13" i="1"/>
  <c r="GY54" i="1"/>
  <c r="GY30" i="1"/>
  <c r="GY15" i="1"/>
  <c r="HY60" i="1"/>
  <c r="HY51" i="1"/>
  <c r="HY27" i="1"/>
  <c r="HX46" i="1"/>
  <c r="HX52" i="1"/>
  <c r="HX28" i="1"/>
  <c r="HX12" i="1"/>
  <c r="HW53" i="1"/>
  <c r="HW29" i="1"/>
  <c r="HW13" i="1"/>
  <c r="HV54" i="1"/>
  <c r="HV30" i="1"/>
  <c r="HV15" i="1"/>
  <c r="HU55" i="1"/>
  <c r="HU47" i="1"/>
  <c r="HU16" i="1"/>
  <c r="HT56" i="1"/>
  <c r="HT48" i="1"/>
  <c r="HT17" i="1"/>
  <c r="HS57" i="1"/>
  <c r="HS49" i="1"/>
  <c r="HS18" i="1"/>
  <c r="HR59" i="1"/>
  <c r="HR50" i="1"/>
  <c r="HR22" i="1"/>
  <c r="HQ60" i="1"/>
  <c r="HQ51" i="1"/>
  <c r="HQ27" i="1"/>
  <c r="HP46" i="1"/>
  <c r="HP52" i="1"/>
  <c r="HP28" i="1"/>
  <c r="HP12" i="1"/>
  <c r="HY59" i="1"/>
  <c r="HY50" i="1"/>
  <c r="HY22" i="1"/>
  <c r="HX60" i="1"/>
  <c r="HX51" i="1"/>
  <c r="HX27" i="1"/>
  <c r="HW46" i="1"/>
  <c r="HW52" i="1"/>
  <c r="HW28" i="1"/>
  <c r="HW12" i="1"/>
  <c r="HV53" i="1"/>
  <c r="HV29" i="1"/>
  <c r="HV13" i="1"/>
  <c r="HU54" i="1"/>
  <c r="HU30" i="1"/>
  <c r="HU15" i="1"/>
  <c r="HT55" i="1"/>
  <c r="HT47" i="1"/>
  <c r="HT16" i="1"/>
  <c r="HS56" i="1"/>
  <c r="HS48" i="1"/>
  <c r="HS17" i="1"/>
  <c r="HR57" i="1"/>
  <c r="HR49" i="1"/>
  <c r="HR18" i="1"/>
  <c r="HQ59" i="1"/>
  <c r="HQ50" i="1"/>
  <c r="HQ22" i="1"/>
  <c r="HP60" i="1"/>
  <c r="HP51" i="1"/>
  <c r="HP27" i="1"/>
  <c r="HO46" i="1"/>
  <c r="HO52" i="1"/>
  <c r="HO28" i="1"/>
  <c r="HO12" i="1"/>
  <c r="HN53" i="1"/>
  <c r="HN29" i="1"/>
  <c r="HN13" i="1"/>
  <c r="HM54" i="1"/>
  <c r="HM30" i="1"/>
  <c r="HM15" i="1"/>
  <c r="HL55" i="1"/>
  <c r="HL47" i="1"/>
  <c r="HL16" i="1"/>
  <c r="HK56" i="1"/>
  <c r="HK48" i="1"/>
  <c r="HK17" i="1"/>
  <c r="HJ57" i="1"/>
  <c r="HJ49" i="1"/>
  <c r="HJ18" i="1"/>
  <c r="HI59" i="1"/>
  <c r="HI50" i="1"/>
  <c r="HI22" i="1"/>
  <c r="HH60" i="1"/>
  <c r="HY57" i="1"/>
  <c r="HY49" i="1"/>
  <c r="HY18" i="1"/>
  <c r="HX59" i="1"/>
  <c r="HX50" i="1"/>
  <c r="HX22" i="1"/>
  <c r="HW60" i="1"/>
  <c r="HW51" i="1"/>
  <c r="HW27" i="1"/>
  <c r="HV46" i="1"/>
  <c r="HV52" i="1"/>
  <c r="HV28" i="1"/>
  <c r="HV12" i="1"/>
  <c r="HU53" i="1"/>
  <c r="HU29" i="1"/>
  <c r="HU13" i="1"/>
  <c r="HT54" i="1"/>
  <c r="HT30" i="1"/>
  <c r="HT15" i="1"/>
  <c r="HS55" i="1"/>
  <c r="HS47" i="1"/>
  <c r="HS16" i="1"/>
  <c r="HR56" i="1"/>
  <c r="HR48" i="1"/>
  <c r="HR17" i="1"/>
  <c r="HQ57" i="1"/>
  <c r="HQ49" i="1"/>
  <c r="HQ18" i="1"/>
  <c r="HP59" i="1"/>
  <c r="HP50" i="1"/>
  <c r="HP22" i="1"/>
  <c r="HO60" i="1"/>
  <c r="HO51" i="1"/>
  <c r="HO27" i="1"/>
  <c r="HN46" i="1"/>
  <c r="HN52" i="1"/>
  <c r="HN28" i="1"/>
  <c r="HN12" i="1"/>
  <c r="HM53" i="1"/>
  <c r="HM29" i="1"/>
  <c r="HM13" i="1"/>
  <c r="HL54" i="1"/>
  <c r="HL30" i="1"/>
  <c r="HL15" i="1"/>
  <c r="HK55" i="1"/>
  <c r="HK47" i="1"/>
  <c r="HK16" i="1"/>
  <c r="HJ56" i="1"/>
  <c r="HJ48" i="1"/>
  <c r="HJ17" i="1"/>
  <c r="HI57" i="1"/>
  <c r="HI49" i="1"/>
  <c r="HI18" i="1"/>
  <c r="HH59" i="1"/>
  <c r="HH50" i="1"/>
  <c r="HH22" i="1"/>
  <c r="HY56" i="1"/>
  <c r="HY48" i="1"/>
  <c r="HY17" i="1"/>
  <c r="HX57" i="1"/>
  <c r="HX49" i="1"/>
  <c r="HX18" i="1"/>
  <c r="HW59" i="1"/>
  <c r="HW50" i="1"/>
  <c r="HW22" i="1"/>
  <c r="HV60" i="1"/>
  <c r="HV51" i="1"/>
  <c r="HV27" i="1"/>
  <c r="HU46" i="1"/>
  <c r="HU52" i="1"/>
  <c r="HU28" i="1"/>
  <c r="HU12" i="1"/>
  <c r="HT53" i="1"/>
  <c r="HT29" i="1"/>
  <c r="HT13" i="1"/>
  <c r="HS54" i="1"/>
  <c r="HS30" i="1"/>
  <c r="HS15" i="1"/>
  <c r="HR55" i="1"/>
  <c r="HR47" i="1"/>
  <c r="HR16" i="1"/>
  <c r="HQ56" i="1"/>
  <c r="HQ48" i="1"/>
  <c r="HQ17" i="1"/>
  <c r="HP57" i="1"/>
  <c r="HP49" i="1"/>
  <c r="HP18" i="1"/>
  <c r="HO59" i="1"/>
  <c r="HY55" i="1"/>
  <c r="HY47" i="1"/>
  <c r="HY16" i="1"/>
  <c r="HX56" i="1"/>
  <c r="HX48" i="1"/>
  <c r="HX17" i="1"/>
  <c r="HW57" i="1"/>
  <c r="HW49" i="1"/>
  <c r="HW18" i="1"/>
  <c r="HV59" i="1"/>
  <c r="HV50" i="1"/>
  <c r="HV22" i="1"/>
  <c r="HU60" i="1"/>
  <c r="HU51" i="1"/>
  <c r="HU27" i="1"/>
  <c r="HT46" i="1"/>
  <c r="HT52" i="1"/>
  <c r="HT28" i="1"/>
  <c r="HT12" i="1"/>
  <c r="HS53" i="1"/>
  <c r="HS29" i="1"/>
  <c r="HS13" i="1"/>
  <c r="HR54" i="1"/>
  <c r="HR30" i="1"/>
  <c r="HR15" i="1"/>
  <c r="HQ55" i="1"/>
  <c r="HQ47" i="1"/>
  <c r="HQ16" i="1"/>
  <c r="HP56" i="1"/>
  <c r="HP48" i="1"/>
  <c r="HP17" i="1"/>
  <c r="HO57" i="1"/>
  <c r="HO49" i="1"/>
  <c r="HO18" i="1"/>
  <c r="HN59" i="1"/>
  <c r="HN50" i="1"/>
  <c r="HN22" i="1"/>
  <c r="HM60" i="1"/>
  <c r="HM51" i="1"/>
  <c r="HM27" i="1"/>
  <c r="HL46" i="1"/>
  <c r="HL52" i="1"/>
  <c r="HL28" i="1"/>
  <c r="HL12" i="1"/>
  <c r="HK53" i="1"/>
  <c r="HK29" i="1"/>
  <c r="HK13" i="1"/>
  <c r="HJ54" i="1"/>
  <c r="HJ30" i="1"/>
  <c r="HJ15" i="1"/>
  <c r="HI55" i="1"/>
  <c r="HI47" i="1"/>
  <c r="HI16" i="1"/>
  <c r="HH56" i="1"/>
  <c r="HH48" i="1"/>
  <c r="HH17" i="1"/>
  <c r="HG57" i="1"/>
  <c r="HG49" i="1"/>
  <c r="HG18" i="1"/>
  <c r="HF59" i="1"/>
  <c r="HF50" i="1"/>
  <c r="HF22" i="1"/>
  <c r="HE60" i="1"/>
  <c r="HE51" i="1"/>
  <c r="HE27" i="1"/>
  <c r="HD46" i="1"/>
  <c r="HD52" i="1"/>
  <c r="HD28" i="1"/>
  <c r="HD12" i="1"/>
  <c r="HC53" i="1"/>
  <c r="HC29" i="1"/>
  <c r="HC13" i="1"/>
  <c r="HB54" i="1"/>
  <c r="HY54" i="1"/>
  <c r="HY30" i="1"/>
  <c r="HY15" i="1"/>
  <c r="HX55" i="1"/>
  <c r="HX47" i="1"/>
  <c r="HX16" i="1"/>
  <c r="HW56" i="1"/>
  <c r="HW48" i="1"/>
  <c r="HW17" i="1"/>
  <c r="HV57" i="1"/>
  <c r="HY53" i="1"/>
  <c r="HW16" i="1"/>
  <c r="HU50" i="1"/>
  <c r="HT27" i="1"/>
  <c r="HS12" i="1"/>
  <c r="HQ54" i="1"/>
  <c r="HP47" i="1"/>
  <c r="HO48" i="1"/>
  <c r="HN57" i="1"/>
  <c r="HN18" i="1"/>
  <c r="HM50" i="1"/>
  <c r="HL60" i="1"/>
  <c r="HL27" i="1"/>
  <c r="HK52" i="1"/>
  <c r="HK12" i="1"/>
  <c r="HJ29" i="1"/>
  <c r="HI54" i="1"/>
  <c r="HI15" i="1"/>
  <c r="HH49" i="1"/>
  <c r="HH12" i="1"/>
  <c r="HG51" i="1"/>
  <c r="HG17" i="1"/>
  <c r="HF54" i="1"/>
  <c r="HF28" i="1"/>
  <c r="HE59" i="1"/>
  <c r="HE47" i="1"/>
  <c r="HE13" i="1"/>
  <c r="HD51" i="1"/>
  <c r="HD17" i="1"/>
  <c r="HC55" i="1"/>
  <c r="HC28" i="1"/>
  <c r="HB59" i="1"/>
  <c r="HB48" i="1"/>
  <c r="HB16" i="1"/>
  <c r="HA55" i="1"/>
  <c r="HA30" i="1"/>
  <c r="HA13" i="1"/>
  <c r="GZ52" i="1"/>
  <c r="GZ27" i="1"/>
  <c r="GY60" i="1"/>
  <c r="GY50" i="1"/>
  <c r="GY18" i="1"/>
  <c r="GX57" i="1"/>
  <c r="GX49" i="1"/>
  <c r="GX18" i="1"/>
  <c r="GW59" i="1"/>
  <c r="GW50" i="1"/>
  <c r="GW22" i="1"/>
  <c r="GV60" i="1"/>
  <c r="GV51" i="1"/>
  <c r="GV27" i="1"/>
  <c r="HX54" i="1"/>
  <c r="HV48" i="1"/>
  <c r="HU18" i="1"/>
  <c r="HS60" i="1"/>
  <c r="HR52" i="1"/>
  <c r="HQ29" i="1"/>
  <c r="HP15" i="1"/>
  <c r="HO22" i="1"/>
  <c r="HN51" i="1"/>
  <c r="HM46" i="1"/>
  <c r="HM28" i="1"/>
  <c r="HL53" i="1"/>
  <c r="HL13" i="1"/>
  <c r="HK30" i="1"/>
  <c r="HJ55" i="1"/>
  <c r="HW55" i="1"/>
  <c r="HU59" i="1"/>
  <c r="HT51" i="1"/>
  <c r="HS28" i="1"/>
  <c r="HR13" i="1"/>
  <c r="HP55" i="1"/>
  <c r="HO53" i="1"/>
  <c r="HO13" i="1"/>
  <c r="HN30" i="1"/>
  <c r="HM55" i="1"/>
  <c r="HM16" i="1"/>
  <c r="HL48" i="1"/>
  <c r="HK57" i="1"/>
  <c r="HK18" i="1"/>
  <c r="HJ50" i="1"/>
  <c r="HI60" i="1"/>
  <c r="HI27" i="1"/>
  <c r="HH52" i="1"/>
  <c r="HH16" i="1"/>
  <c r="HG53" i="1"/>
  <c r="HG27" i="1"/>
  <c r="HF57" i="1"/>
  <c r="HF30" i="1"/>
  <c r="HF12" i="1"/>
  <c r="HE50" i="1"/>
  <c r="HE16" i="1"/>
  <c r="HD54" i="1"/>
  <c r="HD27" i="1"/>
  <c r="HC57" i="1"/>
  <c r="HC47" i="1"/>
  <c r="HC12" i="1"/>
  <c r="HB50" i="1"/>
  <c r="HB18" i="1"/>
  <c r="HA57" i="1"/>
  <c r="HA48" i="1"/>
  <c r="HA16" i="1"/>
  <c r="GZ55" i="1"/>
  <c r="GZ30" i="1"/>
  <c r="GZ12" i="1"/>
  <c r="GY52" i="1"/>
  <c r="GY27" i="1"/>
  <c r="GX60" i="1"/>
  <c r="GX51" i="1"/>
  <c r="GX27" i="1"/>
  <c r="GW46" i="1"/>
  <c r="GW52" i="1"/>
  <c r="GW28" i="1"/>
  <c r="GW12" i="1"/>
  <c r="GV53" i="1"/>
  <c r="GV29" i="1"/>
  <c r="GV13" i="1"/>
  <c r="HY13" i="1"/>
  <c r="HU57" i="1"/>
  <c r="HS52" i="1"/>
  <c r="HQ53" i="1"/>
  <c r="HO55" i="1"/>
  <c r="HN54" i="1"/>
  <c r="HM52" i="1"/>
  <c r="HL51" i="1"/>
  <c r="HK51" i="1"/>
  <c r="HJ52" i="1"/>
  <c r="HI53" i="1"/>
  <c r="HH57" i="1"/>
  <c r="HH18" i="1"/>
  <c r="HG50" i="1"/>
  <c r="HG12" i="1"/>
  <c r="HF48" i="1"/>
  <c r="HE57" i="1"/>
  <c r="HE28" i="1"/>
  <c r="HD55" i="1"/>
  <c r="HD16" i="1"/>
  <c r="HC51" i="1"/>
  <c r="HC15" i="1"/>
  <c r="HB47" i="1"/>
  <c r="HB12" i="1"/>
  <c r="HA49" i="1"/>
  <c r="GZ46" i="1"/>
  <c r="GZ49" i="1"/>
  <c r="GZ15" i="1"/>
  <c r="GY49" i="1"/>
  <c r="GY13" i="1"/>
  <c r="GX52" i="1"/>
  <c r="GX17" i="1"/>
  <c r="GW55" i="1"/>
  <c r="GW29" i="1"/>
  <c r="GV59" i="1"/>
  <c r="GV48" i="1"/>
  <c r="GV15" i="1"/>
  <c r="HV49" i="1"/>
  <c r="HT50" i="1"/>
  <c r="HR29" i="1"/>
  <c r="HP30" i="1"/>
  <c r="HO16" i="1"/>
  <c r="HN15" i="1"/>
  <c r="HM12" i="1"/>
  <c r="HK46" i="1"/>
  <c r="HJ46" i="1"/>
  <c r="HJ13" i="1"/>
  <c r="HI17" i="1"/>
  <c r="HH30" i="1"/>
  <c r="HG56" i="1"/>
  <c r="HG22" i="1"/>
  <c r="HF52" i="1"/>
  <c r="HF15" i="1"/>
  <c r="HE49" i="1"/>
  <c r="HD60" i="1"/>
  <c r="HD30" i="1"/>
  <c r="HC56" i="1"/>
  <c r="HC18" i="1"/>
  <c r="HB53" i="1"/>
  <c r="HB17" i="1"/>
  <c r="HA53" i="1"/>
  <c r="HA18" i="1"/>
  <c r="GZ54" i="1"/>
  <c r="GZ18" i="1"/>
  <c r="GY55" i="1"/>
  <c r="GY22" i="1"/>
  <c r="GX55" i="1"/>
  <c r="GX29" i="1"/>
  <c r="GW60" i="1"/>
  <c r="GW48" i="1"/>
  <c r="GW15" i="1"/>
  <c r="GV52" i="1"/>
  <c r="GV18" i="1"/>
  <c r="HY29" i="1"/>
  <c r="HU22" i="1"/>
  <c r="HR53" i="1"/>
  <c r="HO56" i="1"/>
  <c r="HN48" i="1"/>
  <c r="HM18" i="1"/>
  <c r="HK54" i="1"/>
  <c r="HJ28" i="1"/>
  <c r="HI29" i="1"/>
  <c r="HH27" i="1"/>
  <c r="HG47" i="1"/>
  <c r="HF53" i="1"/>
  <c r="HE46" i="1"/>
  <c r="HE18" i="1"/>
  <c r="HD47" i="1"/>
  <c r="HC52" i="1"/>
  <c r="HB57" i="1"/>
  <c r="HB22" i="1"/>
  <c r="HA50" i="1"/>
  <c r="GZ59" i="1"/>
  <c r="GZ22" i="1"/>
  <c r="GY51" i="1"/>
  <c r="GX46" i="1"/>
  <c r="GX30" i="1"/>
  <c r="GW56" i="1"/>
  <c r="GW18" i="1"/>
  <c r="GV54" i="1"/>
  <c r="GV16" i="1"/>
  <c r="HX30" i="1"/>
  <c r="HT60" i="1"/>
  <c r="HR28" i="1"/>
  <c r="HO50" i="1"/>
  <c r="HN27" i="1"/>
  <c r="HL59" i="1"/>
  <c r="HK49" i="1"/>
  <c r="HJ22" i="1"/>
  <c r="HI13" i="1"/>
  <c r="HH15" i="1"/>
  <c r="HG29" i="1"/>
  <c r="HF51" i="1"/>
  <c r="HE55" i="1"/>
  <c r="HE15" i="1"/>
  <c r="HD29" i="1"/>
  <c r="HC49" i="1"/>
  <c r="HB56" i="1"/>
  <c r="HB15" i="1"/>
  <c r="HA47" i="1"/>
  <c r="GZ57" i="1"/>
  <c r="GZ17" i="1"/>
  <c r="GY48" i="1"/>
  <c r="GX59" i="1"/>
  <c r="GX28" i="1"/>
  <c r="GW54" i="1"/>
  <c r="GW17" i="1"/>
  <c r="GV50" i="1"/>
  <c r="GV12" i="1"/>
  <c r="HX15" i="1"/>
  <c r="HT59" i="1"/>
  <c r="HR12" i="1"/>
  <c r="HO47" i="1"/>
  <c r="HN17" i="1"/>
  <c r="HL56" i="1"/>
  <c r="HK28" i="1"/>
  <c r="HJ16" i="1"/>
  <c r="HH46" i="1"/>
  <c r="HG46" i="1"/>
  <c r="HG28" i="1"/>
  <c r="HF49" i="1"/>
  <c r="HE54" i="1"/>
  <c r="HE12" i="1"/>
  <c r="HD22" i="1"/>
  <c r="HC48" i="1"/>
  <c r="HB55" i="1"/>
  <c r="HB13" i="1"/>
  <c r="HA29" i="1"/>
  <c r="GZ56" i="1"/>
  <c r="GZ16" i="1"/>
  <c r="GY47" i="1"/>
  <c r="GX56" i="1"/>
  <c r="GX22" i="1"/>
  <c r="GW53" i="1"/>
  <c r="GW16" i="1"/>
  <c r="GV49" i="1"/>
  <c r="HW47" i="1"/>
  <c r="HT22" i="1"/>
  <c r="HQ30" i="1"/>
  <c r="HO29" i="1"/>
  <c r="HM59" i="1"/>
  <c r="HL50" i="1"/>
  <c r="HK27" i="1"/>
  <c r="HJ12" i="1"/>
  <c r="HH55" i="1"/>
  <c r="HG60" i="1"/>
  <c r="HG16" i="1"/>
  <c r="HF29" i="1"/>
  <c r="HE53" i="1"/>
  <c r="HD59" i="1"/>
  <c r="HD15" i="1"/>
  <c r="HC30" i="1"/>
  <c r="HB52" i="1"/>
  <c r="HA60" i="1"/>
  <c r="HA27" i="1"/>
  <c r="GZ51" i="1"/>
  <c r="GY46" i="1"/>
  <c r="GY29" i="1"/>
  <c r="GX54" i="1"/>
  <c r="GX16" i="1"/>
  <c r="GW51" i="1"/>
  <c r="GW13" i="1"/>
  <c r="GV47" i="1"/>
  <c r="HV56" i="1"/>
  <c r="HS46" i="1"/>
  <c r="HQ15" i="1"/>
  <c r="HO17" i="1"/>
  <c r="HM57" i="1"/>
  <c r="HL29" i="1"/>
  <c r="HK15" i="1"/>
  <c r="HI56" i="1"/>
  <c r="HH54" i="1"/>
  <c r="HG59" i="1"/>
  <c r="HG13" i="1"/>
  <c r="HF27" i="1"/>
  <c r="HE52" i="1"/>
  <c r="HD56" i="1"/>
  <c r="HD13" i="1"/>
  <c r="HC27" i="1"/>
  <c r="HB49" i="1"/>
  <c r="HA59" i="1"/>
  <c r="HA22" i="1"/>
  <c r="GZ50" i="1"/>
  <c r="GY59" i="1"/>
  <c r="GY28" i="1"/>
  <c r="GX53" i="1"/>
  <c r="GX15" i="1"/>
  <c r="GW49" i="1"/>
  <c r="GV46" i="1"/>
  <c r="GV30" i="1"/>
  <c r="HV18" i="1"/>
  <c r="HS51" i="1"/>
  <c r="HQ13" i="1"/>
  <c r="HN60" i="1"/>
  <c r="HM49" i="1"/>
  <c r="HL22" i="1"/>
  <c r="HJ59" i="1"/>
  <c r="HI51" i="1"/>
  <c r="HH51" i="1"/>
  <c r="HG55" i="1"/>
  <c r="HF46" i="1"/>
  <c r="HF18" i="1"/>
  <c r="HE30" i="1"/>
  <c r="HD53" i="1"/>
  <c r="HC46" i="1"/>
  <c r="HC17" i="1"/>
  <c r="HB30" i="1"/>
  <c r="HA56" i="1"/>
  <c r="HA17" i="1"/>
  <c r="GZ48" i="1"/>
  <c r="GY57" i="1"/>
  <c r="GY17" i="1"/>
  <c r="GX50" i="1"/>
  <c r="GX13" i="1"/>
  <c r="GW47" i="1"/>
  <c r="GV57" i="1"/>
  <c r="GV28" i="1"/>
  <c r="HV17" i="1"/>
  <c r="HS27" i="1"/>
  <c r="HP54" i="1"/>
  <c r="HN56" i="1"/>
  <c r="HM47" i="1"/>
  <c r="HL17" i="1"/>
  <c r="HJ53" i="1"/>
  <c r="HI48" i="1"/>
  <c r="HH47" i="1"/>
  <c r="HG52" i="1"/>
  <c r="HF60" i="1"/>
  <c r="HF17" i="1"/>
  <c r="HE29" i="1"/>
  <c r="HD50" i="1"/>
  <c r="HC60" i="1"/>
  <c r="HC16" i="1"/>
  <c r="HB29" i="1"/>
  <c r="HA54" i="1"/>
  <c r="HA15" i="1"/>
  <c r="GZ47" i="1"/>
  <c r="GY56" i="1"/>
  <c r="GY16" i="1"/>
  <c r="GX48" i="1"/>
  <c r="GX12" i="1"/>
  <c r="GW30" i="1"/>
  <c r="GV56" i="1"/>
  <c r="GV22" i="1"/>
  <c r="HU49" i="1"/>
  <c r="HH28" i="1"/>
  <c r="HB28" i="1"/>
  <c r="GW27" i="1"/>
  <c r="HR46" i="1"/>
  <c r="HG48" i="1"/>
  <c r="HA51" i="1"/>
  <c r="GV55" i="1"/>
  <c r="HP16" i="1"/>
  <c r="HF56" i="1"/>
  <c r="GZ60" i="1"/>
  <c r="GV17" i="1"/>
  <c r="HN49" i="1"/>
  <c r="HF13" i="1"/>
  <c r="GZ28" i="1"/>
  <c r="HM22" i="1"/>
  <c r="HE22" i="1"/>
  <c r="GY53" i="1"/>
  <c r="HK60" i="1"/>
  <c r="HD48" i="1"/>
  <c r="GY12" i="1"/>
  <c r="HJ47" i="1"/>
  <c r="HC54" i="1"/>
  <c r="GX47" i="1"/>
  <c r="HI30" i="1"/>
  <c r="HY6" i="1"/>
  <c r="HQ6" i="1"/>
  <c r="HB46" i="1"/>
  <c r="HU6" i="1"/>
  <c r="HM6" i="1"/>
  <c r="HE6" i="1"/>
  <c r="GW6" i="1"/>
  <c r="HY5" i="1"/>
  <c r="HQ5" i="1"/>
  <c r="GW57" i="1"/>
  <c r="HX6" i="1"/>
  <c r="HN6" i="1"/>
  <c r="HD6" i="1"/>
  <c r="GU6" i="1"/>
  <c r="HU5" i="1"/>
  <c r="HL5" i="1"/>
  <c r="HD5" i="1"/>
  <c r="GV5" i="1"/>
  <c r="HA6" i="1"/>
  <c r="GZ6" i="1"/>
  <c r="HP5" i="1"/>
  <c r="GY5" i="1"/>
  <c r="HP6" i="1"/>
  <c r="GX5" i="1"/>
  <c r="HW6" i="1"/>
  <c r="HL6" i="1"/>
  <c r="HC6" i="1"/>
  <c r="GT6" i="1"/>
  <c r="HT5" i="1"/>
  <c r="HK5" i="1"/>
  <c r="HC5" i="1"/>
  <c r="GU5" i="1"/>
  <c r="HJ6" i="1"/>
  <c r="HR5" i="1"/>
  <c r="HA5" i="1"/>
  <c r="HI6" i="1"/>
  <c r="GZ5" i="1"/>
  <c r="GR5" i="1"/>
  <c r="GY6" i="1"/>
  <c r="HO5" i="1"/>
  <c r="HN5" i="1"/>
  <c r="HF5" i="1"/>
  <c r="HV6" i="1"/>
  <c r="HK6" i="1"/>
  <c r="HB6" i="1"/>
  <c r="GS6" i="1"/>
  <c r="HS5" i="1"/>
  <c r="HJ5" i="1"/>
  <c r="HB5" i="1"/>
  <c r="GT5" i="1"/>
  <c r="HT6" i="1"/>
  <c r="GR6" i="1"/>
  <c r="HI5" i="1"/>
  <c r="GS5" i="1"/>
  <c r="HS6" i="1"/>
  <c r="HH6" i="1"/>
  <c r="HX5" i="1"/>
  <c r="GQ5" i="1"/>
  <c r="GQ6" i="1"/>
  <c r="HG5" i="1"/>
  <c r="HH5" i="1"/>
  <c r="HR6" i="1"/>
  <c r="GX6" i="1"/>
  <c r="HW5" i="1"/>
  <c r="HO6" i="1"/>
  <c r="HF6" i="1"/>
  <c r="GV6" i="1"/>
  <c r="HV5" i="1"/>
  <c r="HM5" i="1"/>
  <c r="HE5" i="1"/>
  <c r="GW5" i="1"/>
  <c r="HG6" i="1"/>
  <c r="FE59" i="1"/>
  <c r="FE50" i="1"/>
  <c r="FE22" i="1"/>
  <c r="FD60" i="1"/>
  <c r="FD51" i="1"/>
  <c r="FD27" i="1"/>
  <c r="FC46" i="1"/>
  <c r="FC52" i="1"/>
  <c r="FC28" i="1"/>
  <c r="FC12" i="1"/>
  <c r="FB53" i="1"/>
  <c r="FB29" i="1"/>
  <c r="FB13" i="1"/>
  <c r="FA54" i="1"/>
  <c r="FA30" i="1"/>
  <c r="FA15" i="1"/>
  <c r="EZ55" i="1"/>
  <c r="EZ47" i="1"/>
  <c r="EZ16" i="1"/>
  <c r="EY56" i="1"/>
  <c r="EY48" i="1"/>
  <c r="EY17" i="1"/>
  <c r="EX57" i="1"/>
  <c r="EX49" i="1"/>
  <c r="EX18" i="1"/>
  <c r="EW59" i="1"/>
  <c r="EW50" i="1"/>
  <c r="EW22" i="1"/>
  <c r="EV60" i="1"/>
  <c r="EV51" i="1"/>
  <c r="EV27" i="1"/>
  <c r="EU46" i="1"/>
  <c r="EU52" i="1"/>
  <c r="EU28" i="1"/>
  <c r="EU12" i="1"/>
  <c r="ET53" i="1"/>
  <c r="ET29" i="1"/>
  <c r="ET13" i="1"/>
  <c r="ES54" i="1"/>
  <c r="ES30" i="1"/>
  <c r="ES15" i="1"/>
  <c r="ER55" i="1"/>
  <c r="ER47" i="1"/>
  <c r="ER16" i="1"/>
  <c r="EQ56" i="1"/>
  <c r="EQ48" i="1"/>
  <c r="EQ17" i="1"/>
  <c r="EP57" i="1"/>
  <c r="EP49" i="1"/>
  <c r="EP18" i="1"/>
  <c r="EO59" i="1"/>
  <c r="EO50" i="1"/>
  <c r="EO22" i="1"/>
  <c r="EN60" i="1"/>
  <c r="EN51" i="1"/>
  <c r="EN27" i="1"/>
  <c r="EM46" i="1"/>
  <c r="EM52" i="1"/>
  <c r="EM28" i="1"/>
  <c r="EM12" i="1"/>
  <c r="EL53" i="1"/>
  <c r="EL29" i="1"/>
  <c r="EL13" i="1"/>
  <c r="EK54" i="1"/>
  <c r="FE53" i="1"/>
  <c r="FE29" i="1"/>
  <c r="FE13" i="1"/>
  <c r="FD54" i="1"/>
  <c r="FD30" i="1"/>
  <c r="FD15" i="1"/>
  <c r="FC55" i="1"/>
  <c r="FC47" i="1"/>
  <c r="FC16" i="1"/>
  <c r="FB56" i="1"/>
  <c r="FB48" i="1"/>
  <c r="FB17" i="1"/>
  <c r="FA57" i="1"/>
  <c r="FA49" i="1"/>
  <c r="FA18" i="1"/>
  <c r="EZ59" i="1"/>
  <c r="EZ50" i="1"/>
  <c r="EZ22" i="1"/>
  <c r="EY60" i="1"/>
  <c r="EY51" i="1"/>
  <c r="EY27" i="1"/>
  <c r="EX46" i="1"/>
  <c r="EX52" i="1"/>
  <c r="EX28" i="1"/>
  <c r="EX12" i="1"/>
  <c r="EW53" i="1"/>
  <c r="EW29" i="1"/>
  <c r="EW13" i="1"/>
  <c r="EV54" i="1"/>
  <c r="EV30" i="1"/>
  <c r="EV15" i="1"/>
  <c r="EU55" i="1"/>
  <c r="EU47" i="1"/>
  <c r="EU16" i="1"/>
  <c r="ET56" i="1"/>
  <c r="ET48" i="1"/>
  <c r="ET17" i="1"/>
  <c r="ES57" i="1"/>
  <c r="ES49" i="1"/>
  <c r="ES18" i="1"/>
  <c r="ER59" i="1"/>
  <c r="ER50" i="1"/>
  <c r="ER22" i="1"/>
  <c r="EQ60" i="1"/>
  <c r="EQ51" i="1"/>
  <c r="EQ27" i="1"/>
  <c r="EP46" i="1"/>
  <c r="EP52" i="1"/>
  <c r="EP28" i="1"/>
  <c r="EP12" i="1"/>
  <c r="EO53" i="1"/>
  <c r="EO29" i="1"/>
  <c r="EO13" i="1"/>
  <c r="EN54" i="1"/>
  <c r="EN30" i="1"/>
  <c r="EN15" i="1"/>
  <c r="EM55" i="1"/>
  <c r="EM47" i="1"/>
  <c r="EM16" i="1"/>
  <c r="EL56" i="1"/>
  <c r="EL48" i="1"/>
  <c r="EL17" i="1"/>
  <c r="EK57" i="1"/>
  <c r="EK49" i="1"/>
  <c r="FE57" i="1"/>
  <c r="FE47" i="1"/>
  <c r="FE12" i="1"/>
  <c r="FD50" i="1"/>
  <c r="FD17" i="1"/>
  <c r="FC54" i="1"/>
  <c r="FC27" i="1"/>
  <c r="FB59" i="1"/>
  <c r="FB47" i="1"/>
  <c r="FB12" i="1"/>
  <c r="FA51" i="1"/>
  <c r="FA17" i="1"/>
  <c r="EZ54" i="1"/>
  <c r="EZ28" i="1"/>
  <c r="EY59" i="1"/>
  <c r="EY47" i="1"/>
  <c r="EY13" i="1"/>
  <c r="EX51" i="1"/>
  <c r="EX17" i="1"/>
  <c r="EW55" i="1"/>
  <c r="EW28" i="1"/>
  <c r="EV59" i="1"/>
  <c r="EV48" i="1"/>
  <c r="EV13" i="1"/>
  <c r="EU51" i="1"/>
  <c r="EU18" i="1"/>
  <c r="ET55" i="1"/>
  <c r="ET28" i="1"/>
  <c r="ES60" i="1"/>
  <c r="ES48" i="1"/>
  <c r="ES13" i="1"/>
  <c r="ER52" i="1"/>
  <c r="ER18" i="1"/>
  <c r="EQ55" i="1"/>
  <c r="EQ29" i="1"/>
  <c r="EP60" i="1"/>
  <c r="EP48" i="1"/>
  <c r="EP15" i="1"/>
  <c r="EO52" i="1"/>
  <c r="EO18" i="1"/>
  <c r="EN56" i="1"/>
  <c r="EN29" i="1"/>
  <c r="EM60" i="1"/>
  <c r="EM49" i="1"/>
  <c r="EM15" i="1"/>
  <c r="EL52" i="1"/>
  <c r="EL22" i="1"/>
  <c r="EK56" i="1"/>
  <c r="EK30" i="1"/>
  <c r="EK15" i="1"/>
  <c r="EJ55" i="1"/>
  <c r="EJ47" i="1"/>
  <c r="EJ16" i="1"/>
  <c r="FE56" i="1"/>
  <c r="FE30" i="1"/>
  <c r="FD46" i="1"/>
  <c r="FD49" i="1"/>
  <c r="FD16" i="1"/>
  <c r="FC53" i="1"/>
  <c r="FC22" i="1"/>
  <c r="FB57" i="1"/>
  <c r="FB30" i="1"/>
  <c r="FA46" i="1"/>
  <c r="FA50" i="1"/>
  <c r="FA16" i="1"/>
  <c r="EZ53" i="1"/>
  <c r="EZ27" i="1"/>
  <c r="EY57" i="1"/>
  <c r="EY30" i="1"/>
  <c r="EY12" i="1"/>
  <c r="EX50" i="1"/>
  <c r="EX16" i="1"/>
  <c r="EW54" i="1"/>
  <c r="EW27" i="1"/>
  <c r="EV57" i="1"/>
  <c r="EV47" i="1"/>
  <c r="EV12" i="1"/>
  <c r="EU50" i="1"/>
  <c r="EU17" i="1"/>
  <c r="ET54" i="1"/>
  <c r="ET27" i="1"/>
  <c r="ES59" i="1"/>
  <c r="ES47" i="1"/>
  <c r="ES12" i="1"/>
  <c r="ER51" i="1"/>
  <c r="ER17" i="1"/>
  <c r="EQ54" i="1"/>
  <c r="EQ28" i="1"/>
  <c r="EP59" i="1"/>
  <c r="EP47" i="1"/>
  <c r="EP13" i="1"/>
  <c r="EO51" i="1"/>
  <c r="EO17" i="1"/>
  <c r="EN55" i="1"/>
  <c r="EN28" i="1"/>
  <c r="EM59" i="1"/>
  <c r="EM48" i="1"/>
  <c r="EM13" i="1"/>
  <c r="EL51" i="1"/>
  <c r="EL18" i="1"/>
  <c r="EK55" i="1"/>
  <c r="EK29" i="1"/>
  <c r="EK13" i="1"/>
  <c r="EJ54" i="1"/>
  <c r="EJ30" i="1"/>
  <c r="EJ15" i="1"/>
  <c r="EI55" i="1"/>
  <c r="EI47" i="1"/>
  <c r="EI16" i="1"/>
  <c r="EH56" i="1"/>
  <c r="EH48" i="1"/>
  <c r="EH17" i="1"/>
  <c r="EG57" i="1"/>
  <c r="EG49" i="1"/>
  <c r="EG18" i="1"/>
  <c r="EF59" i="1"/>
  <c r="EF50" i="1"/>
  <c r="EF22" i="1"/>
  <c r="EE60" i="1"/>
  <c r="EE51" i="1"/>
  <c r="EE27" i="1"/>
  <c r="ED46" i="1"/>
  <c r="ED52" i="1"/>
  <c r="ED28" i="1"/>
  <c r="ED12" i="1"/>
  <c r="EC53" i="1"/>
  <c r="EC29" i="1"/>
  <c r="EC13" i="1"/>
  <c r="EB54" i="1"/>
  <c r="EB30" i="1"/>
  <c r="EB15" i="1"/>
  <c r="FE54" i="1"/>
  <c r="FE27" i="1"/>
  <c r="FD57" i="1"/>
  <c r="FD47" i="1"/>
  <c r="FD12" i="1"/>
  <c r="FC50" i="1"/>
  <c r="FC17" i="1"/>
  <c r="FB54" i="1"/>
  <c r="FB27" i="1"/>
  <c r="FA59" i="1"/>
  <c r="FA47" i="1"/>
  <c r="FA12" i="1"/>
  <c r="EZ51" i="1"/>
  <c r="EZ17" i="1"/>
  <c r="EY54" i="1"/>
  <c r="EY28" i="1"/>
  <c r="EX59" i="1"/>
  <c r="EX47" i="1"/>
  <c r="EX13" i="1"/>
  <c r="EW51" i="1"/>
  <c r="EW17" i="1"/>
  <c r="EV55" i="1"/>
  <c r="EV28" i="1"/>
  <c r="EU59" i="1"/>
  <c r="EU48" i="1"/>
  <c r="EU13" i="1"/>
  <c r="ET51" i="1"/>
  <c r="ET18" i="1"/>
  <c r="ES55" i="1"/>
  <c r="ES28" i="1"/>
  <c r="ER60" i="1"/>
  <c r="ER48" i="1"/>
  <c r="ER13" i="1"/>
  <c r="EQ52" i="1"/>
  <c r="EQ18" i="1"/>
  <c r="EP55" i="1"/>
  <c r="EP29" i="1"/>
  <c r="EO60" i="1"/>
  <c r="EO48" i="1"/>
  <c r="EO15" i="1"/>
  <c r="EN52" i="1"/>
  <c r="EN18" i="1"/>
  <c r="EM56" i="1"/>
  <c r="EM29" i="1"/>
  <c r="FE51" i="1"/>
  <c r="FE17" i="1"/>
  <c r="FD55" i="1"/>
  <c r="FE46" i="1"/>
  <c r="FE49" i="1"/>
  <c r="FE16" i="1"/>
  <c r="FD53" i="1"/>
  <c r="FD22" i="1"/>
  <c r="FC57" i="1"/>
  <c r="FC30" i="1"/>
  <c r="FB46" i="1"/>
  <c r="FB50" i="1"/>
  <c r="FB16" i="1"/>
  <c r="FA53" i="1"/>
  <c r="FA27" i="1"/>
  <c r="EZ57" i="1"/>
  <c r="EZ30" i="1"/>
  <c r="EZ12" i="1"/>
  <c r="EY50" i="1"/>
  <c r="EY16" i="1"/>
  <c r="EX54" i="1"/>
  <c r="EX27" i="1"/>
  <c r="EW57" i="1"/>
  <c r="EW47" i="1"/>
  <c r="EW12" i="1"/>
  <c r="EV50" i="1"/>
  <c r="EV17" i="1"/>
  <c r="EU54" i="1"/>
  <c r="EU27" i="1"/>
  <c r="ET59" i="1"/>
  <c r="ET47" i="1"/>
  <c r="ET12" i="1"/>
  <c r="ES51" i="1"/>
  <c r="ES17" i="1"/>
  <c r="ER54" i="1"/>
  <c r="ER28" i="1"/>
  <c r="EQ59" i="1"/>
  <c r="EQ47" i="1"/>
  <c r="EQ13" i="1"/>
  <c r="EP51" i="1"/>
  <c r="EP17" i="1"/>
  <c r="EO55" i="1"/>
  <c r="EO28" i="1"/>
  <c r="EN59" i="1"/>
  <c r="EN48" i="1"/>
  <c r="EN13" i="1"/>
  <c r="EM51" i="1"/>
  <c r="EM18" i="1"/>
  <c r="EL55" i="1"/>
  <c r="EL28" i="1"/>
  <c r="EK60" i="1"/>
  <c r="EK48" i="1"/>
  <c r="EK17" i="1"/>
  <c r="EJ57" i="1"/>
  <c r="EJ49" i="1"/>
  <c r="EJ18" i="1"/>
  <c r="EI59" i="1"/>
  <c r="EI50" i="1"/>
  <c r="EI22" i="1"/>
  <c r="EH60" i="1"/>
  <c r="EH51" i="1"/>
  <c r="EH27" i="1"/>
  <c r="EG46" i="1"/>
  <c r="EG52" i="1"/>
  <c r="EG28" i="1"/>
  <c r="EG12" i="1"/>
  <c r="EF53" i="1"/>
  <c r="EF29" i="1"/>
  <c r="EF13" i="1"/>
  <c r="EE54" i="1"/>
  <c r="EE30" i="1"/>
  <c r="EE15" i="1"/>
  <c r="ED55" i="1"/>
  <c r="ED47" i="1"/>
  <c r="ED16" i="1"/>
  <c r="EC56" i="1"/>
  <c r="EC48" i="1"/>
  <c r="EC17" i="1"/>
  <c r="EB57" i="1"/>
  <c r="EB49" i="1"/>
  <c r="EB18" i="1"/>
  <c r="FE52" i="1"/>
  <c r="FD48" i="1"/>
  <c r="FC51" i="1"/>
  <c r="FB55" i="1"/>
  <c r="FA60" i="1"/>
  <c r="FA13" i="1"/>
  <c r="EZ18" i="1"/>
  <c r="EY29" i="1"/>
  <c r="EX48" i="1"/>
  <c r="EW52" i="1"/>
  <c r="EV56" i="1"/>
  <c r="EU60" i="1"/>
  <c r="EU15" i="1"/>
  <c r="ET22" i="1"/>
  <c r="ES29" i="1"/>
  <c r="ER49" i="1"/>
  <c r="EQ53" i="1"/>
  <c r="EP56" i="1"/>
  <c r="EO46" i="1"/>
  <c r="EO16" i="1"/>
  <c r="EN22" i="1"/>
  <c r="EM30" i="1"/>
  <c r="EL54" i="1"/>
  <c r="EL12" i="1"/>
  <c r="EK28" i="1"/>
  <c r="EJ59" i="1"/>
  <c r="EJ28" i="1"/>
  <c r="EI57" i="1"/>
  <c r="EI30" i="1"/>
  <c r="EI12" i="1"/>
  <c r="EH50" i="1"/>
  <c r="EH16" i="1"/>
  <c r="EG54" i="1"/>
  <c r="EG27" i="1"/>
  <c r="EF57" i="1"/>
  <c r="EF47" i="1"/>
  <c r="EF12" i="1"/>
  <c r="EE50" i="1"/>
  <c r="EE17" i="1"/>
  <c r="ED54" i="1"/>
  <c r="ED27" i="1"/>
  <c r="EC59" i="1"/>
  <c r="EC47" i="1"/>
  <c r="EC12" i="1"/>
  <c r="EB51" i="1"/>
  <c r="EB17" i="1"/>
  <c r="FE48" i="1"/>
  <c r="FD29" i="1"/>
  <c r="FC49" i="1"/>
  <c r="FB52" i="1"/>
  <c r="FA56" i="1"/>
  <c r="EZ46" i="1"/>
  <c r="EZ15" i="1"/>
  <c r="EY22" i="1"/>
  <c r="EX30" i="1"/>
  <c r="EW49" i="1"/>
  <c r="EV53" i="1"/>
  <c r="EU57" i="1"/>
  <c r="ET46" i="1"/>
  <c r="ET16" i="1"/>
  <c r="ES27" i="1"/>
  <c r="ER30" i="1"/>
  <c r="EQ50" i="1"/>
  <c r="EP54" i="1"/>
  <c r="EO57" i="1"/>
  <c r="EO12" i="1"/>
  <c r="EN17" i="1"/>
  <c r="EM27" i="1"/>
  <c r="EL50" i="1"/>
  <c r="EK46" i="1"/>
  <c r="EK27" i="1"/>
  <c r="EJ56" i="1"/>
  <c r="EJ27" i="1"/>
  <c r="EI56" i="1"/>
  <c r="EI29" i="1"/>
  <c r="EH46" i="1"/>
  <c r="EH49" i="1"/>
  <c r="EH15" i="1"/>
  <c r="EG53" i="1"/>
  <c r="EG22" i="1"/>
  <c r="EF56" i="1"/>
  <c r="EF30" i="1"/>
  <c r="EE46" i="1"/>
  <c r="EE49" i="1"/>
  <c r="EE16" i="1"/>
  <c r="ED53" i="1"/>
  <c r="ED22" i="1"/>
  <c r="EC57" i="1"/>
  <c r="EC30" i="1"/>
  <c r="EB46" i="1"/>
  <c r="EB50" i="1"/>
  <c r="EB16" i="1"/>
  <c r="FE18" i="1"/>
  <c r="FD18" i="1"/>
  <c r="FC29" i="1"/>
  <c r="FB49" i="1"/>
  <c r="FA52" i="1"/>
  <c r="EZ56" i="1"/>
  <c r="EY46" i="1"/>
  <c r="EY15" i="1"/>
  <c r="EX22" i="1"/>
  <c r="EW30" i="1"/>
  <c r="EV49" i="1"/>
  <c r="EU53" i="1"/>
  <c r="ET57" i="1"/>
  <c r="ES46" i="1"/>
  <c r="ES16" i="1"/>
  <c r="ER27" i="1"/>
  <c r="EQ30" i="1"/>
  <c r="EP50" i="1"/>
  <c r="EO54" i="1"/>
  <c r="EN57" i="1"/>
  <c r="EN12" i="1"/>
  <c r="EM17" i="1"/>
  <c r="EL47" i="1"/>
  <c r="EK53" i="1"/>
  <c r="EK18" i="1"/>
  <c r="EJ52" i="1"/>
  <c r="EJ17" i="1"/>
  <c r="EI53" i="1"/>
  <c r="EI27" i="1"/>
  <c r="EH57" i="1"/>
  <c r="EH30" i="1"/>
  <c r="EH12" i="1"/>
  <c r="EG50" i="1"/>
  <c r="EG16" i="1"/>
  <c r="EF54" i="1"/>
  <c r="EF27" i="1"/>
  <c r="EE57" i="1"/>
  <c r="EE47" i="1"/>
  <c r="FE15" i="1"/>
  <c r="FD13" i="1"/>
  <c r="FC18" i="1"/>
  <c r="FB28" i="1"/>
  <c r="FA48" i="1"/>
  <c r="EZ52" i="1"/>
  <c r="EY55" i="1"/>
  <c r="EX60" i="1"/>
  <c r="EX15" i="1"/>
  <c r="EW18" i="1"/>
  <c r="EV29" i="1"/>
  <c r="EU49" i="1"/>
  <c r="ET52" i="1"/>
  <c r="ES56" i="1"/>
  <c r="ER46" i="1"/>
  <c r="ER15" i="1"/>
  <c r="EQ22" i="1"/>
  <c r="EP30" i="1"/>
  <c r="EO49" i="1"/>
  <c r="EN53" i="1"/>
  <c r="EM57" i="1"/>
  <c r="EL46" i="1"/>
  <c r="EL30" i="1"/>
  <c r="EK52" i="1"/>
  <c r="EK16" i="1"/>
  <c r="EJ51" i="1"/>
  <c r="EJ13" i="1"/>
  <c r="EI52" i="1"/>
  <c r="EI18" i="1"/>
  <c r="EH55" i="1"/>
  <c r="EH29" i="1"/>
  <c r="EG60" i="1"/>
  <c r="EG48" i="1"/>
  <c r="EG15" i="1"/>
  <c r="EF52" i="1"/>
  <c r="EF18" i="1"/>
  <c r="EE56" i="1"/>
  <c r="EE29" i="1"/>
  <c r="ED60" i="1"/>
  <c r="ED49" i="1"/>
  <c r="ED15" i="1"/>
  <c r="EC52" i="1"/>
  <c r="EC22" i="1"/>
  <c r="EB56" i="1"/>
  <c r="EB29" i="1"/>
  <c r="EY6" i="1"/>
  <c r="EQ6" i="1"/>
  <c r="EI6" i="1"/>
  <c r="EA6" i="1"/>
  <c r="FE28" i="1"/>
  <c r="FC48" i="1"/>
  <c r="FA55" i="1"/>
  <c r="EZ13" i="1"/>
  <c r="EX29" i="1"/>
  <c r="EV52" i="1"/>
  <c r="ET60" i="1"/>
  <c r="ES22" i="1"/>
  <c r="EQ49" i="1"/>
  <c r="EO56" i="1"/>
  <c r="EN16" i="1"/>
  <c r="EL49" i="1"/>
  <c r="EK22" i="1"/>
  <c r="EJ22" i="1"/>
  <c r="EI28" i="1"/>
  <c r="EH47" i="1"/>
  <c r="EG51" i="1"/>
  <c r="EF55" i="1"/>
  <c r="EE59" i="1"/>
  <c r="EE13" i="1"/>
  <c r="ED30" i="1"/>
  <c r="EC54" i="1"/>
  <c r="EC15" i="1"/>
  <c r="EB28" i="1"/>
  <c r="EZ6" i="1"/>
  <c r="EP6" i="1"/>
  <c r="EG6" i="1"/>
  <c r="DX6" i="1"/>
  <c r="EX5" i="1"/>
  <c r="EP5" i="1"/>
  <c r="EH5" i="1"/>
  <c r="DZ5" i="1"/>
  <c r="EW5" i="1"/>
  <c r="DY5" i="1"/>
  <c r="EM6" i="1"/>
  <c r="EU6" i="1"/>
  <c r="ET5" i="1"/>
  <c r="ED5" i="1"/>
  <c r="EK6" i="1"/>
  <c r="EK5" i="1"/>
  <c r="FB6" i="1"/>
  <c r="EJ5" i="1"/>
  <c r="FD59" i="1"/>
  <c r="FC15" i="1"/>
  <c r="FA29" i="1"/>
  <c r="EY53" i="1"/>
  <c r="EW46" i="1"/>
  <c r="EV22" i="1"/>
  <c r="ET50" i="1"/>
  <c r="ER57" i="1"/>
  <c r="EQ16" i="1"/>
  <c r="EO47" i="1"/>
  <c r="EM54" i="1"/>
  <c r="EL27" i="1"/>
  <c r="EK12" i="1"/>
  <c r="EJ12" i="1"/>
  <c r="EI17" i="1"/>
  <c r="EH28" i="1"/>
  <c r="EG47" i="1"/>
  <c r="EF51" i="1"/>
  <c r="EE55" i="1"/>
  <c r="EE12" i="1"/>
  <c r="ED29" i="1"/>
  <c r="EC51" i="1"/>
  <c r="EB60" i="1"/>
  <c r="EB27" i="1"/>
  <c r="EX6" i="1"/>
  <c r="EO6" i="1"/>
  <c r="EF6" i="1"/>
  <c r="DW6" i="1"/>
  <c r="FE5" i="1"/>
  <c r="EO5" i="1"/>
  <c r="EG5" i="1"/>
  <c r="DX5" i="1"/>
  <c r="FE6" i="1"/>
  <c r="ED6" i="1"/>
  <c r="EU5" i="1"/>
  <c r="DW5" i="1"/>
  <c r="FD6" i="1"/>
  <c r="EC6" i="1"/>
  <c r="FB5" i="1"/>
  <c r="EL5" i="1"/>
  <c r="FC6" i="1"/>
  <c r="EB6" i="1"/>
  <c r="FA5" i="1"/>
  <c r="DZ6" i="1"/>
  <c r="EZ5" i="1"/>
  <c r="FD56" i="1"/>
  <c r="FC13" i="1"/>
  <c r="FA28" i="1"/>
  <c r="EY52" i="1"/>
  <c r="EW60" i="1"/>
  <c r="EV18" i="1"/>
  <c r="ET49" i="1"/>
  <c r="ER56" i="1"/>
  <c r="EQ15" i="1"/>
  <c r="EO30" i="1"/>
  <c r="EM53" i="1"/>
  <c r="EL16" i="1"/>
  <c r="EJ46" i="1"/>
  <c r="EI46" i="1"/>
  <c r="EI15" i="1"/>
  <c r="EH22" i="1"/>
  <c r="EG30" i="1"/>
  <c r="EF49" i="1"/>
  <c r="EE53" i="1"/>
  <c r="ED59" i="1"/>
  <c r="ED18" i="1"/>
  <c r="EC50" i="1"/>
  <c r="EB59" i="1"/>
  <c r="EB22" i="1"/>
  <c r="EW6" i="1"/>
  <c r="EN6" i="1"/>
  <c r="EE6" i="1"/>
  <c r="FD5" i="1"/>
  <c r="EV5" i="1"/>
  <c r="EN5" i="1"/>
  <c r="EF5" i="1"/>
  <c r="EV6" i="1"/>
  <c r="FC5" i="1"/>
  <c r="EE5" i="1"/>
  <c r="EL6" i="1"/>
  <c r="ET6" i="1"/>
  <c r="EC5" i="1"/>
  <c r="EJ6" i="1"/>
  <c r="FD52" i="1"/>
  <c r="FB60" i="1"/>
  <c r="FA22" i="1"/>
  <c r="EY49" i="1"/>
  <c r="EW56" i="1"/>
  <c r="EV16" i="1"/>
  <c r="ET30" i="1"/>
  <c r="ER53" i="1"/>
  <c r="EQ12" i="1"/>
  <c r="EO27" i="1"/>
  <c r="EM50" i="1"/>
  <c r="EL15" i="1"/>
  <c r="EJ60" i="1"/>
  <c r="EI60" i="1"/>
  <c r="EI13" i="1"/>
  <c r="EH18" i="1"/>
  <c r="EG29" i="1"/>
  <c r="EF48" i="1"/>
  <c r="EE52" i="1"/>
  <c r="ED57" i="1"/>
  <c r="ED17" i="1"/>
  <c r="EC49" i="1"/>
  <c r="EB55" i="1"/>
  <c r="EB13" i="1"/>
  <c r="EM5" i="1"/>
  <c r="ES5" i="1"/>
  <c r="FD28" i="1"/>
  <c r="FB51" i="1"/>
  <c r="EZ60" i="1"/>
  <c r="EY18" i="1"/>
  <c r="EW48" i="1"/>
  <c r="EU56" i="1"/>
  <c r="ET15" i="1"/>
  <c r="ER29" i="1"/>
  <c r="EP53" i="1"/>
  <c r="EN46" i="1"/>
  <c r="EM22" i="1"/>
  <c r="EK59" i="1"/>
  <c r="EJ53" i="1"/>
  <c r="EI54" i="1"/>
  <c r="EH59" i="1"/>
  <c r="EH13" i="1"/>
  <c r="EG17" i="1"/>
  <c r="EF28" i="1"/>
  <c r="EE48" i="1"/>
  <c r="ED56" i="1"/>
  <c r="ED13" i="1"/>
  <c r="EC28" i="1"/>
  <c r="EB53" i="1"/>
  <c r="EB12" i="1"/>
  <c r="FC60" i="1"/>
  <c r="FB22" i="1"/>
  <c r="EZ49" i="1"/>
  <c r="EX56" i="1"/>
  <c r="EW16" i="1"/>
  <c r="EU30" i="1"/>
  <c r="ES53" i="1"/>
  <c r="ER12" i="1"/>
  <c r="EP27" i="1"/>
  <c r="EN50" i="1"/>
  <c r="EL60" i="1"/>
  <c r="EK51" i="1"/>
  <c r="EJ50" i="1"/>
  <c r="EI51" i="1"/>
  <c r="EH54" i="1"/>
  <c r="EG59" i="1"/>
  <c r="EG13" i="1"/>
  <c r="EF17" i="1"/>
  <c r="EE28" i="1"/>
  <c r="ED51" i="1"/>
  <c r="EC46" i="1"/>
  <c r="EC27" i="1"/>
  <c r="EB52" i="1"/>
  <c r="ER5" i="1"/>
  <c r="FE60" i="1"/>
  <c r="FC59" i="1"/>
  <c r="FB18" i="1"/>
  <c r="EZ48" i="1"/>
  <c r="EX55" i="1"/>
  <c r="EW15" i="1"/>
  <c r="EU29" i="1"/>
  <c r="ES52" i="1"/>
  <c r="EQ46" i="1"/>
  <c r="EP22" i="1"/>
  <c r="EN49" i="1"/>
  <c r="EL59" i="1"/>
  <c r="EK50" i="1"/>
  <c r="EJ48" i="1"/>
  <c r="EI49" i="1"/>
  <c r="EH53" i="1"/>
  <c r="EG56" i="1"/>
  <c r="EF46" i="1"/>
  <c r="EF16" i="1"/>
  <c r="EE22" i="1"/>
  <c r="ED50" i="1"/>
  <c r="EC60" i="1"/>
  <c r="EC18" i="1"/>
  <c r="EB48" i="1"/>
  <c r="FE55" i="1"/>
  <c r="FC56" i="1"/>
  <c r="FB15" i="1"/>
  <c r="EZ29" i="1"/>
  <c r="EX53" i="1"/>
  <c r="EV46" i="1"/>
  <c r="EU22" i="1"/>
  <c r="ES50" i="1"/>
  <c r="EQ57" i="1"/>
  <c r="EP16" i="1"/>
  <c r="EN47" i="1"/>
  <c r="EL57" i="1"/>
  <c r="EK47" i="1"/>
  <c r="EJ29" i="1"/>
  <c r="EI48" i="1"/>
  <c r="EH52" i="1"/>
  <c r="EG55" i="1"/>
  <c r="EF60" i="1"/>
  <c r="EF15" i="1"/>
  <c r="EE18" i="1"/>
  <c r="ED48" i="1"/>
  <c r="EC55" i="1"/>
  <c r="EC16" i="1"/>
  <c r="EB47" i="1"/>
  <c r="FA6" i="1"/>
  <c r="ER6" i="1"/>
  <c r="EH6" i="1"/>
  <c r="DY6" i="1"/>
  <c r="EY5" i="1"/>
  <c r="EQ5" i="1"/>
  <c r="EI5" i="1"/>
  <c r="EA5" i="1"/>
  <c r="ES6" i="1"/>
  <c r="EB5" i="1"/>
  <c r="GO46" i="1"/>
  <c r="GO52" i="1"/>
  <c r="GO28" i="1"/>
  <c r="GO12" i="1"/>
  <c r="GN53" i="1"/>
  <c r="GN29" i="1"/>
  <c r="GN13" i="1"/>
  <c r="GM54" i="1"/>
  <c r="GM30" i="1"/>
  <c r="GM15" i="1"/>
  <c r="GL55" i="1"/>
  <c r="GL47" i="1"/>
  <c r="GL16" i="1"/>
  <c r="GK56" i="1"/>
  <c r="GK48" i="1"/>
  <c r="GK17" i="1"/>
  <c r="GJ57" i="1"/>
  <c r="GJ49" i="1"/>
  <c r="GJ18" i="1"/>
  <c r="GI59" i="1"/>
  <c r="GI50" i="1"/>
  <c r="GI22" i="1"/>
  <c r="GH60" i="1"/>
  <c r="GO54" i="1"/>
  <c r="GO30" i="1"/>
  <c r="GO15" i="1"/>
  <c r="GN55" i="1"/>
  <c r="GN47" i="1"/>
  <c r="GN16" i="1"/>
  <c r="GM56" i="1"/>
  <c r="GM48" i="1"/>
  <c r="GM17" i="1"/>
  <c r="GL57" i="1"/>
  <c r="GL49" i="1"/>
  <c r="GL18" i="1"/>
  <c r="GK59" i="1"/>
  <c r="GK50" i="1"/>
  <c r="GK22" i="1"/>
  <c r="GJ60" i="1"/>
  <c r="GJ51" i="1"/>
  <c r="GJ27" i="1"/>
  <c r="GI46" i="1"/>
  <c r="GI52" i="1"/>
  <c r="GI28" i="1"/>
  <c r="GI12" i="1"/>
  <c r="GH53" i="1"/>
  <c r="GH29" i="1"/>
  <c r="GH13" i="1"/>
  <c r="GG54" i="1"/>
  <c r="GG30" i="1"/>
  <c r="GG15" i="1"/>
  <c r="GF55" i="1"/>
  <c r="GF47" i="1"/>
  <c r="GF16" i="1"/>
  <c r="GE56" i="1"/>
  <c r="GE48" i="1"/>
  <c r="GE17" i="1"/>
  <c r="GO51" i="1"/>
  <c r="GO18" i="1"/>
  <c r="GN56" i="1"/>
  <c r="GN28" i="1"/>
  <c r="GM60" i="1"/>
  <c r="GM49" i="1"/>
  <c r="GM13" i="1"/>
  <c r="GL52" i="1"/>
  <c r="GL22" i="1"/>
  <c r="GK55" i="1"/>
  <c r="GK29" i="1"/>
  <c r="GJ46" i="1"/>
  <c r="GJ48" i="1"/>
  <c r="GJ15" i="1"/>
  <c r="GI53" i="1"/>
  <c r="GI18" i="1"/>
  <c r="GH56" i="1"/>
  <c r="GH47" i="1"/>
  <c r="GH15" i="1"/>
  <c r="GG53" i="1"/>
  <c r="GG28" i="1"/>
  <c r="GF46" i="1"/>
  <c r="GF51" i="1"/>
  <c r="GF22" i="1"/>
  <c r="GE59" i="1"/>
  <c r="GE49" i="1"/>
  <c r="GE16" i="1"/>
  <c r="GD56" i="1"/>
  <c r="GD48" i="1"/>
  <c r="GD17" i="1"/>
  <c r="GC57" i="1"/>
  <c r="GC49" i="1"/>
  <c r="GC18" i="1"/>
  <c r="GB59" i="1"/>
  <c r="GB50" i="1"/>
  <c r="GB22" i="1"/>
  <c r="GA60" i="1"/>
  <c r="GA51" i="1"/>
  <c r="GA27" i="1"/>
  <c r="FZ46" i="1"/>
  <c r="FZ52" i="1"/>
  <c r="FZ28" i="1"/>
  <c r="FZ12" i="1"/>
  <c r="FY53" i="1"/>
  <c r="FY29" i="1"/>
  <c r="FY13" i="1"/>
  <c r="FX54" i="1"/>
  <c r="FX30" i="1"/>
  <c r="GO56" i="1"/>
  <c r="GO29" i="1"/>
  <c r="GN60" i="1"/>
  <c r="GN49" i="1"/>
  <c r="GN15" i="1"/>
  <c r="GM52" i="1"/>
  <c r="GM22" i="1"/>
  <c r="GL56" i="1"/>
  <c r="GL29" i="1"/>
  <c r="GK46" i="1"/>
  <c r="GK49" i="1"/>
  <c r="GK15" i="1"/>
  <c r="GJ53" i="1"/>
  <c r="GJ22" i="1"/>
  <c r="GI56" i="1"/>
  <c r="GI30" i="1"/>
  <c r="GO49" i="1"/>
  <c r="GN46" i="1"/>
  <c r="GN30" i="1"/>
  <c r="GM57" i="1"/>
  <c r="GM27" i="1"/>
  <c r="GL53" i="1"/>
  <c r="GL15" i="1"/>
  <c r="GK51" i="1"/>
  <c r="GK12" i="1"/>
  <c r="GJ30" i="1"/>
  <c r="GI57" i="1"/>
  <c r="GI27" i="1"/>
  <c r="GH55" i="1"/>
  <c r="GH28" i="1"/>
  <c r="GG60" i="1"/>
  <c r="GG49" i="1"/>
  <c r="GG16" i="1"/>
  <c r="GF53" i="1"/>
  <c r="GF27" i="1"/>
  <c r="GE57" i="1"/>
  <c r="GE30" i="1"/>
  <c r="GE12" i="1"/>
  <c r="GD52" i="1"/>
  <c r="GD27" i="1"/>
  <c r="GC60" i="1"/>
  <c r="GC50" i="1"/>
  <c r="GC17" i="1"/>
  <c r="GB56" i="1"/>
  <c r="GB47" i="1"/>
  <c r="GB15" i="1"/>
  <c r="GA54" i="1"/>
  <c r="GA29" i="1"/>
  <c r="GA12" i="1"/>
  <c r="FZ51" i="1"/>
  <c r="FZ22" i="1"/>
  <c r="FY59" i="1"/>
  <c r="FY49" i="1"/>
  <c r="FY17" i="1"/>
  <c r="FX56" i="1"/>
  <c r="FX47" i="1"/>
  <c r="FX15" i="1"/>
  <c r="FW55" i="1"/>
  <c r="FW47" i="1"/>
  <c r="FW16" i="1"/>
  <c r="FV56" i="1"/>
  <c r="FV48" i="1"/>
  <c r="FV17" i="1"/>
  <c r="FU57" i="1"/>
  <c r="FU49" i="1"/>
  <c r="FU18" i="1"/>
  <c r="FT59" i="1"/>
  <c r="FT50" i="1"/>
  <c r="FT22" i="1"/>
  <c r="FS60" i="1"/>
  <c r="FS51" i="1"/>
  <c r="FS27" i="1"/>
  <c r="FR46" i="1"/>
  <c r="FR52" i="1"/>
  <c r="FR28" i="1"/>
  <c r="FR12" i="1"/>
  <c r="FQ53" i="1"/>
  <c r="FQ29" i="1"/>
  <c r="FQ13" i="1"/>
  <c r="FP54" i="1"/>
  <c r="FP30" i="1"/>
  <c r="FP15" i="1"/>
  <c r="FO55" i="1"/>
  <c r="FO47" i="1"/>
  <c r="FO16" i="1"/>
  <c r="FN56" i="1"/>
  <c r="FN48" i="1"/>
  <c r="GO48" i="1"/>
  <c r="GN59" i="1"/>
  <c r="GN27" i="1"/>
  <c r="GM55" i="1"/>
  <c r="GM18" i="1"/>
  <c r="GL51" i="1"/>
  <c r="GL13" i="1"/>
  <c r="GK47" i="1"/>
  <c r="GJ59" i="1"/>
  <c r="GJ29" i="1"/>
  <c r="GI55" i="1"/>
  <c r="GI17" i="1"/>
  <c r="GH54" i="1"/>
  <c r="GH27" i="1"/>
  <c r="GG59" i="1"/>
  <c r="GG48" i="1"/>
  <c r="GG13" i="1"/>
  <c r="GF52" i="1"/>
  <c r="GF18" i="1"/>
  <c r="GE55" i="1"/>
  <c r="GE29" i="1"/>
  <c r="GD46" i="1"/>
  <c r="GD51" i="1"/>
  <c r="GD22" i="1"/>
  <c r="GC59" i="1"/>
  <c r="GC48" i="1"/>
  <c r="GC16" i="1"/>
  <c r="GB55" i="1"/>
  <c r="GB30" i="1"/>
  <c r="GB13" i="1"/>
  <c r="GA53" i="1"/>
  <c r="GA28" i="1"/>
  <c r="FZ60" i="1"/>
  <c r="FZ50" i="1"/>
  <c r="FZ18" i="1"/>
  <c r="FY57" i="1"/>
  <c r="FY48" i="1"/>
  <c r="FY16" i="1"/>
  <c r="FX55" i="1"/>
  <c r="FX29" i="1"/>
  <c r="FX13" i="1"/>
  <c r="FW54" i="1"/>
  <c r="FW30" i="1"/>
  <c r="FW15" i="1"/>
  <c r="FV55" i="1"/>
  <c r="FV47" i="1"/>
  <c r="FV16" i="1"/>
  <c r="FU56" i="1"/>
  <c r="FU48" i="1"/>
  <c r="FU17" i="1"/>
  <c r="FT57" i="1"/>
  <c r="FT49" i="1"/>
  <c r="FT18" i="1"/>
  <c r="FS59" i="1"/>
  <c r="FS50" i="1"/>
  <c r="FS22" i="1"/>
  <c r="FR60" i="1"/>
  <c r="FR51" i="1"/>
  <c r="FR27" i="1"/>
  <c r="FQ46" i="1"/>
  <c r="FQ52" i="1"/>
  <c r="FQ28" i="1"/>
  <c r="FQ12" i="1"/>
  <c r="FP53" i="1"/>
  <c r="FP29" i="1"/>
  <c r="FP13" i="1"/>
  <c r="FO54" i="1"/>
  <c r="FO30" i="1"/>
  <c r="FO15" i="1"/>
  <c r="FN55" i="1"/>
  <c r="FN47" i="1"/>
  <c r="FN16" i="1"/>
  <c r="FM56" i="1"/>
  <c r="FM48" i="1"/>
  <c r="FM17" i="1"/>
  <c r="FL57" i="1"/>
  <c r="FL49" i="1"/>
  <c r="FL18" i="1"/>
  <c r="GO60" i="1"/>
  <c r="GO47" i="1"/>
  <c r="GN57" i="1"/>
  <c r="GN22" i="1"/>
  <c r="GM53" i="1"/>
  <c r="GM16" i="1"/>
  <c r="GL50" i="1"/>
  <c r="GL12" i="1"/>
  <c r="GK30" i="1"/>
  <c r="GJ56" i="1"/>
  <c r="GJ28" i="1"/>
  <c r="GI54" i="1"/>
  <c r="GI16" i="1"/>
  <c r="GH52" i="1"/>
  <c r="GH22" i="1"/>
  <c r="GG57" i="1"/>
  <c r="GG47" i="1"/>
  <c r="GG12" i="1"/>
  <c r="GF50" i="1"/>
  <c r="GF17" i="1"/>
  <c r="GE54" i="1"/>
  <c r="GE28" i="1"/>
  <c r="GD60" i="1"/>
  <c r="GD50" i="1"/>
  <c r="GO59" i="1"/>
  <c r="GO27" i="1"/>
  <c r="GN54" i="1"/>
  <c r="GN18" i="1"/>
  <c r="GM51" i="1"/>
  <c r="GM12" i="1"/>
  <c r="GL48" i="1"/>
  <c r="GK60" i="1"/>
  <c r="GK28" i="1"/>
  <c r="GJ55" i="1"/>
  <c r="GJ17" i="1"/>
  <c r="GI51" i="1"/>
  <c r="GI15" i="1"/>
  <c r="GH51" i="1"/>
  <c r="GH18" i="1"/>
  <c r="GG56" i="1"/>
  <c r="GG29" i="1"/>
  <c r="GF60" i="1"/>
  <c r="GF49" i="1"/>
  <c r="GF15" i="1"/>
  <c r="GE53" i="1"/>
  <c r="GE27" i="1"/>
  <c r="GD59" i="1"/>
  <c r="GD49" i="1"/>
  <c r="GD16" i="1"/>
  <c r="GC55" i="1"/>
  <c r="GC30" i="1"/>
  <c r="GC13" i="1"/>
  <c r="GB53" i="1"/>
  <c r="GB28" i="1"/>
  <c r="GA46" i="1"/>
  <c r="GA50" i="1"/>
  <c r="GA18" i="1"/>
  <c r="GO57" i="1"/>
  <c r="GO22" i="1"/>
  <c r="GN52" i="1"/>
  <c r="GN17" i="1"/>
  <c r="GM50" i="1"/>
  <c r="GL46" i="1"/>
  <c r="GL30" i="1"/>
  <c r="GK57" i="1"/>
  <c r="GK27" i="1"/>
  <c r="GJ54" i="1"/>
  <c r="GJ16" i="1"/>
  <c r="GI49" i="1"/>
  <c r="GI13" i="1"/>
  <c r="GH50" i="1"/>
  <c r="GH17" i="1"/>
  <c r="GG55" i="1"/>
  <c r="GG27" i="1"/>
  <c r="GF59" i="1"/>
  <c r="GF48" i="1"/>
  <c r="GF13" i="1"/>
  <c r="GE52" i="1"/>
  <c r="GE22" i="1"/>
  <c r="GO55" i="1"/>
  <c r="GO17" i="1"/>
  <c r="GN51" i="1"/>
  <c r="GN12" i="1"/>
  <c r="GM47" i="1"/>
  <c r="GL60" i="1"/>
  <c r="GL28" i="1"/>
  <c r="GK54" i="1"/>
  <c r="GK18" i="1"/>
  <c r="GJ52" i="1"/>
  <c r="GJ13" i="1"/>
  <c r="GI48" i="1"/>
  <c r="GH46" i="1"/>
  <c r="GH49" i="1"/>
  <c r="GH16" i="1"/>
  <c r="GG52" i="1"/>
  <c r="GG22" i="1"/>
  <c r="GF57" i="1"/>
  <c r="GF30" i="1"/>
  <c r="GF12" i="1"/>
  <c r="GE51" i="1"/>
  <c r="GE18" i="1"/>
  <c r="GD55" i="1"/>
  <c r="GO53" i="1"/>
  <c r="GO16" i="1"/>
  <c r="GN50" i="1"/>
  <c r="GM46" i="1"/>
  <c r="GM29" i="1"/>
  <c r="GL59" i="1"/>
  <c r="GL27" i="1"/>
  <c r="GK53" i="1"/>
  <c r="GK16" i="1"/>
  <c r="GJ50" i="1"/>
  <c r="GJ12" i="1"/>
  <c r="GI47" i="1"/>
  <c r="GH59" i="1"/>
  <c r="GH48" i="1"/>
  <c r="GH12" i="1"/>
  <c r="GG51" i="1"/>
  <c r="GG18" i="1"/>
  <c r="GF56" i="1"/>
  <c r="GF29" i="1"/>
  <c r="GE46" i="1"/>
  <c r="GE50" i="1"/>
  <c r="GE15" i="1"/>
  <c r="GD54" i="1"/>
  <c r="GD29" i="1"/>
  <c r="GD12" i="1"/>
  <c r="GC52" i="1"/>
  <c r="GC27" i="1"/>
  <c r="GB60" i="1"/>
  <c r="GB49" i="1"/>
  <c r="GB17" i="1"/>
  <c r="GA56" i="1"/>
  <c r="GA47" i="1"/>
  <c r="GA15" i="1"/>
  <c r="FZ54" i="1"/>
  <c r="FZ29" i="1"/>
  <c r="FY46" i="1"/>
  <c r="FY51" i="1"/>
  <c r="FY22" i="1"/>
  <c r="FX59" i="1"/>
  <c r="FX49" i="1"/>
  <c r="FX17" i="1"/>
  <c r="FW57" i="1"/>
  <c r="FW49" i="1"/>
  <c r="FW18" i="1"/>
  <c r="FV59" i="1"/>
  <c r="FV50" i="1"/>
  <c r="FV22" i="1"/>
  <c r="FU60" i="1"/>
  <c r="FU51" i="1"/>
  <c r="FU27" i="1"/>
  <c r="FT46" i="1"/>
  <c r="FT52" i="1"/>
  <c r="FT28" i="1"/>
  <c r="FT12" i="1"/>
  <c r="FS53" i="1"/>
  <c r="FS29" i="1"/>
  <c r="FS13" i="1"/>
  <c r="FR54" i="1"/>
  <c r="FR30" i="1"/>
  <c r="FR15" i="1"/>
  <c r="FQ55" i="1"/>
  <c r="FQ47" i="1"/>
  <c r="FQ16" i="1"/>
  <c r="FP56" i="1"/>
  <c r="FP48" i="1"/>
  <c r="FP17" i="1"/>
  <c r="FO57" i="1"/>
  <c r="FO49" i="1"/>
  <c r="FO18" i="1"/>
  <c r="FN59" i="1"/>
  <c r="FN50" i="1"/>
  <c r="FN22" i="1"/>
  <c r="FM60" i="1"/>
  <c r="FM51" i="1"/>
  <c r="FM27" i="1"/>
  <c r="FL46" i="1"/>
  <c r="FL52" i="1"/>
  <c r="FL28" i="1"/>
  <c r="FL12" i="1"/>
  <c r="GL54" i="1"/>
  <c r="GH30" i="1"/>
  <c r="GE13" i="1"/>
  <c r="GD13" i="1"/>
  <c r="GC28" i="1"/>
  <c r="GB51" i="1"/>
  <c r="GA57" i="1"/>
  <c r="GA16" i="1"/>
  <c r="FZ48" i="1"/>
  <c r="FY60" i="1"/>
  <c r="FY28" i="1"/>
  <c r="FX53" i="1"/>
  <c r="FX18" i="1"/>
  <c r="FW52" i="1"/>
  <c r="FW17" i="1"/>
  <c r="FV52" i="1"/>
  <c r="FV15" i="1"/>
  <c r="FU52" i="1"/>
  <c r="FU15" i="1"/>
  <c r="FT51" i="1"/>
  <c r="FT15" i="1"/>
  <c r="FS49" i="1"/>
  <c r="FS15" i="1"/>
  <c r="FR49" i="1"/>
  <c r="FR13" i="1"/>
  <c r="FQ49" i="1"/>
  <c r="FP46" i="1"/>
  <c r="FP49" i="1"/>
  <c r="FO46" i="1"/>
  <c r="FO48" i="1"/>
  <c r="FN46" i="1"/>
  <c r="FN30" i="1"/>
  <c r="FN12" i="1"/>
  <c r="FM50" i="1"/>
  <c r="FM16" i="1"/>
  <c r="FL54" i="1"/>
  <c r="FL27" i="1"/>
  <c r="GL17" i="1"/>
  <c r="GG46" i="1"/>
  <c r="GD57" i="1"/>
  <c r="GC46" i="1"/>
  <c r="GC22" i="1"/>
  <c r="GB48" i="1"/>
  <c r="GA55" i="1"/>
  <c r="GA13" i="1"/>
  <c r="FZ47" i="1"/>
  <c r="FY56" i="1"/>
  <c r="FY27" i="1"/>
  <c r="FX52" i="1"/>
  <c r="FX16" i="1"/>
  <c r="FW51" i="1"/>
  <c r="FW13" i="1"/>
  <c r="FV51" i="1"/>
  <c r="FV13" i="1"/>
  <c r="FU50" i="1"/>
  <c r="FU13" i="1"/>
  <c r="FT48" i="1"/>
  <c r="FT13" i="1"/>
  <c r="FS48" i="1"/>
  <c r="FS12" i="1"/>
  <c r="FR48" i="1"/>
  <c r="FQ60" i="1"/>
  <c r="FQ48" i="1"/>
  <c r="FP60" i="1"/>
  <c r="FP47" i="1"/>
  <c r="FO60" i="1"/>
  <c r="FO29" i="1"/>
  <c r="FN60" i="1"/>
  <c r="FN29" i="1"/>
  <c r="FM46" i="1"/>
  <c r="FM49" i="1"/>
  <c r="FM15" i="1"/>
  <c r="FL53" i="1"/>
  <c r="FL22" i="1"/>
  <c r="GK52" i="1"/>
  <c r="GG50" i="1"/>
  <c r="GD53" i="1"/>
  <c r="GC56" i="1"/>
  <c r="GC15" i="1"/>
  <c r="GB29" i="1"/>
  <c r="GA52" i="1"/>
  <c r="FZ59" i="1"/>
  <c r="FZ30" i="1"/>
  <c r="FY55" i="1"/>
  <c r="FY18" i="1"/>
  <c r="FX51" i="1"/>
  <c r="FX12" i="1"/>
  <c r="FW50" i="1"/>
  <c r="FW12" i="1"/>
  <c r="FV49" i="1"/>
  <c r="FV12" i="1"/>
  <c r="FU47" i="1"/>
  <c r="FU12" i="1"/>
  <c r="FT47" i="1"/>
  <c r="FS46" i="1"/>
  <c r="FS47" i="1"/>
  <c r="FR59" i="1"/>
  <c r="FR47" i="1"/>
  <c r="FQ59" i="1"/>
  <c r="FQ30" i="1"/>
  <c r="GO50" i="1"/>
  <c r="GK13" i="1"/>
  <c r="GG17" i="1"/>
  <c r="GD47" i="1"/>
  <c r="GC54" i="1"/>
  <c r="GC12" i="1"/>
  <c r="GB27" i="1"/>
  <c r="GA49" i="1"/>
  <c r="FZ57" i="1"/>
  <c r="FZ27" i="1"/>
  <c r="FY54" i="1"/>
  <c r="FY15" i="1"/>
  <c r="FX50" i="1"/>
  <c r="FW46" i="1"/>
  <c r="FW48" i="1"/>
  <c r="FV46" i="1"/>
  <c r="FV30" i="1"/>
  <c r="FU46" i="1"/>
  <c r="FU30" i="1"/>
  <c r="FT60" i="1"/>
  <c r="FT30" i="1"/>
  <c r="FS57" i="1"/>
  <c r="FS30" i="1"/>
  <c r="FR57" i="1"/>
  <c r="FR29" i="1"/>
  <c r="FQ57" i="1"/>
  <c r="FQ27" i="1"/>
  <c r="FP57" i="1"/>
  <c r="FP27" i="1"/>
  <c r="FO56" i="1"/>
  <c r="FO27" i="1"/>
  <c r="FN54" i="1"/>
  <c r="FN27" i="1"/>
  <c r="FM57" i="1"/>
  <c r="FM30" i="1"/>
  <c r="FM12" i="1"/>
  <c r="FL50" i="1"/>
  <c r="FL16" i="1"/>
  <c r="GO13" i="1"/>
  <c r="GJ47" i="1"/>
  <c r="GF54" i="1"/>
  <c r="GD30" i="1"/>
  <c r="GC53" i="1"/>
  <c r="GB46" i="1"/>
  <c r="GB18" i="1"/>
  <c r="GA48" i="1"/>
  <c r="FZ56" i="1"/>
  <c r="FZ17" i="1"/>
  <c r="FY52" i="1"/>
  <c r="FY12" i="1"/>
  <c r="FX48" i="1"/>
  <c r="FW60" i="1"/>
  <c r="FW29" i="1"/>
  <c r="FV60" i="1"/>
  <c r="FV29" i="1"/>
  <c r="FU59" i="1"/>
  <c r="FU29" i="1"/>
  <c r="FT56" i="1"/>
  <c r="FT29" i="1"/>
  <c r="FS56" i="1"/>
  <c r="FS28" i="1"/>
  <c r="FR56" i="1"/>
  <c r="FR22" i="1"/>
  <c r="FQ56" i="1"/>
  <c r="FQ22" i="1"/>
  <c r="GN48" i="1"/>
  <c r="GI60" i="1"/>
  <c r="GF28" i="1"/>
  <c r="GD28" i="1"/>
  <c r="GC51" i="1"/>
  <c r="GB57" i="1"/>
  <c r="GB16" i="1"/>
  <c r="GA30" i="1"/>
  <c r="FZ55" i="1"/>
  <c r="FZ16" i="1"/>
  <c r="FY50" i="1"/>
  <c r="FX46" i="1"/>
  <c r="FX28" i="1"/>
  <c r="FW59" i="1"/>
  <c r="FW28" i="1"/>
  <c r="FV57" i="1"/>
  <c r="FV28" i="1"/>
  <c r="FU55" i="1"/>
  <c r="FU28" i="1"/>
  <c r="FT55" i="1"/>
  <c r="FT27" i="1"/>
  <c r="FS55" i="1"/>
  <c r="FS18" i="1"/>
  <c r="FR55" i="1"/>
  <c r="FR18" i="1"/>
  <c r="FQ54" i="1"/>
  <c r="FQ18" i="1"/>
  <c r="FP52" i="1"/>
  <c r="FP18" i="1"/>
  <c r="FO52" i="1"/>
  <c r="FO17" i="1"/>
  <c r="FN52" i="1"/>
  <c r="FN17" i="1"/>
  <c r="FM54" i="1"/>
  <c r="FM28" i="1"/>
  <c r="FL59" i="1"/>
  <c r="FL47" i="1"/>
  <c r="FL13" i="1"/>
  <c r="GM59" i="1"/>
  <c r="GI29" i="1"/>
  <c r="GE60" i="1"/>
  <c r="GD18" i="1"/>
  <c r="GC47" i="1"/>
  <c r="GB54" i="1"/>
  <c r="GB12" i="1"/>
  <c r="GA22" i="1"/>
  <c r="FZ53" i="1"/>
  <c r="FZ15" i="1"/>
  <c r="FY47" i="1"/>
  <c r="FX60" i="1"/>
  <c r="FX27" i="1"/>
  <c r="FW56" i="1"/>
  <c r="FW27" i="1"/>
  <c r="FV54" i="1"/>
  <c r="FV27" i="1"/>
  <c r="FU54" i="1"/>
  <c r="FU22" i="1"/>
  <c r="FT54" i="1"/>
  <c r="FT17" i="1"/>
  <c r="FS54" i="1"/>
  <c r="FS17" i="1"/>
  <c r="FR53" i="1"/>
  <c r="FR17" i="1"/>
  <c r="FQ51" i="1"/>
  <c r="FQ17" i="1"/>
  <c r="FP51" i="1"/>
  <c r="FP16" i="1"/>
  <c r="FO51" i="1"/>
  <c r="FO13" i="1"/>
  <c r="FN51" i="1"/>
  <c r="FN15" i="1"/>
  <c r="FM53" i="1"/>
  <c r="FM22" i="1"/>
  <c r="FL56" i="1"/>
  <c r="FL30" i="1"/>
  <c r="GB52" i="1"/>
  <c r="FW53" i="1"/>
  <c r="FS52" i="1"/>
  <c r="FP50" i="1"/>
  <c r="FO22" i="1"/>
  <c r="FM59" i="1"/>
  <c r="FL55" i="1"/>
  <c r="GA59" i="1"/>
  <c r="FW22" i="1"/>
  <c r="FS16" i="1"/>
  <c r="FP28" i="1"/>
  <c r="FO12" i="1"/>
  <c r="FM55" i="1"/>
  <c r="FL51" i="1"/>
  <c r="GM28" i="1"/>
  <c r="FZ49" i="1"/>
  <c r="FV18" i="1"/>
  <c r="FR16" i="1"/>
  <c r="FP12" i="1"/>
  <c r="FN53" i="1"/>
  <c r="FM47" i="1"/>
  <c r="FL29" i="1"/>
  <c r="GH57" i="1"/>
  <c r="FZ13" i="1"/>
  <c r="FU53" i="1"/>
  <c r="FQ50" i="1"/>
  <c r="FO59" i="1"/>
  <c r="FN49" i="1"/>
  <c r="FM29" i="1"/>
  <c r="FL17" i="1"/>
  <c r="GN6" i="1"/>
  <c r="GF6" i="1"/>
  <c r="FX6" i="1"/>
  <c r="FP6" i="1"/>
  <c r="FH6" i="1"/>
  <c r="FV53" i="1"/>
  <c r="FP22" i="1"/>
  <c r="FM52" i="1"/>
  <c r="GK6" i="1"/>
  <c r="GB6" i="1"/>
  <c r="FS6" i="1"/>
  <c r="FJ6" i="1"/>
  <c r="GM5" i="1"/>
  <c r="GE5" i="1"/>
  <c r="FW5" i="1"/>
  <c r="FO5" i="1"/>
  <c r="FG5" i="1"/>
  <c r="FO6" i="1"/>
  <c r="FN6" i="1"/>
  <c r="GI5" i="1"/>
  <c r="FK5" i="1"/>
  <c r="GO6" i="1"/>
  <c r="FM6" i="1"/>
  <c r="FR5" i="1"/>
  <c r="GM6" i="1"/>
  <c r="GE47" i="1"/>
  <c r="FU16" i="1"/>
  <c r="FO53" i="1"/>
  <c r="FM18" i="1"/>
  <c r="GJ6" i="1"/>
  <c r="GA6" i="1"/>
  <c r="FR6" i="1"/>
  <c r="FI6" i="1"/>
  <c r="GL5" i="1"/>
  <c r="GD5" i="1"/>
  <c r="FV5" i="1"/>
  <c r="FN5" i="1"/>
  <c r="GH6" i="1"/>
  <c r="GJ5" i="1"/>
  <c r="GB5" i="1"/>
  <c r="FL5" i="1"/>
  <c r="FW6" i="1"/>
  <c r="GA5" i="1"/>
  <c r="GH5" i="1"/>
  <c r="FU6" i="1"/>
  <c r="GG5" i="1"/>
  <c r="GD15" i="1"/>
  <c r="FT53" i="1"/>
  <c r="FO50" i="1"/>
  <c r="FM13" i="1"/>
  <c r="GI6" i="1"/>
  <c r="FZ6" i="1"/>
  <c r="FQ6" i="1"/>
  <c r="FG6" i="1"/>
  <c r="GK5" i="1"/>
  <c r="GC5" i="1"/>
  <c r="FU5" i="1"/>
  <c r="FM5" i="1"/>
  <c r="FY6" i="1"/>
  <c r="FT5" i="1"/>
  <c r="GG6" i="1"/>
  <c r="GE6" i="1"/>
  <c r="FJ5" i="1"/>
  <c r="GD6" i="1"/>
  <c r="GO5" i="1"/>
  <c r="FI5" i="1"/>
  <c r="GC29" i="1"/>
  <c r="FT16" i="1"/>
  <c r="FO28" i="1"/>
  <c r="FL60" i="1"/>
  <c r="FS5" i="1"/>
  <c r="FV6" i="1"/>
  <c r="FQ5" i="1"/>
  <c r="GA17" i="1"/>
  <c r="FR50" i="1"/>
  <c r="FN57" i="1"/>
  <c r="FL48" i="1"/>
  <c r="FZ5" i="1"/>
  <c r="FY30" i="1"/>
  <c r="FQ15" i="1"/>
  <c r="FN28" i="1"/>
  <c r="FL15" i="1"/>
  <c r="FX57" i="1"/>
  <c r="FP59" i="1"/>
  <c r="FN18" i="1"/>
  <c r="FX22" i="1"/>
  <c r="FP55" i="1"/>
  <c r="FN13" i="1"/>
  <c r="GL6" i="1"/>
  <c r="GC6" i="1"/>
  <c r="FT6" i="1"/>
  <c r="FK6" i="1"/>
  <c r="GN5" i="1"/>
  <c r="GF5" i="1"/>
  <c r="FX5" i="1"/>
  <c r="FP5" i="1"/>
  <c r="FH5" i="1"/>
  <c r="FL6" i="1"/>
  <c r="FY5" i="1"/>
  <c r="GU60" i="1"/>
  <c r="GR59" i="1"/>
  <c r="GT56" i="1"/>
  <c r="GQ55" i="1"/>
  <c r="GS53" i="1"/>
  <c r="GU51" i="1"/>
  <c r="GR50" i="1"/>
  <c r="GR46" i="1"/>
  <c r="GT59" i="1"/>
  <c r="GQ57" i="1"/>
  <c r="GS55" i="1"/>
  <c r="GU53" i="1"/>
  <c r="GR52" i="1"/>
  <c r="GT50" i="1"/>
  <c r="GU46" i="1"/>
  <c r="GU59" i="1"/>
  <c r="GS56" i="1"/>
  <c r="GS54" i="1"/>
  <c r="GS52" i="1"/>
  <c r="GQ50" i="1"/>
  <c r="GS48" i="1"/>
  <c r="GU30" i="1"/>
  <c r="GR29" i="1"/>
  <c r="GT27" i="1"/>
  <c r="GS17" i="1"/>
  <c r="GU15" i="1"/>
  <c r="GT13" i="1"/>
  <c r="GQ12" i="1"/>
  <c r="GT49" i="1"/>
  <c r="GR27" i="1"/>
  <c r="GU55" i="1"/>
  <c r="GR30" i="1"/>
  <c r="GU16" i="1"/>
  <c r="GT60" i="1"/>
  <c r="GR51" i="1"/>
  <c r="GT47" i="1"/>
  <c r="GR57" i="1"/>
  <c r="GU52" i="1"/>
  <c r="GR47" i="1"/>
  <c r="GQ28" i="1"/>
  <c r="GU17" i="1"/>
  <c r="GT46" i="1"/>
  <c r="GS59" i="1"/>
  <c r="GR56" i="1"/>
  <c r="GR54" i="1"/>
  <c r="GQ52" i="1"/>
  <c r="GU49" i="1"/>
  <c r="GR48" i="1"/>
  <c r="GT30" i="1"/>
  <c r="GQ29" i="1"/>
  <c r="GS27" i="1"/>
  <c r="GU18" i="1"/>
  <c r="GR17" i="1"/>
  <c r="GT15" i="1"/>
  <c r="GS13" i="1"/>
  <c r="GS46" i="1"/>
  <c r="GT51" i="1"/>
  <c r="GS30" i="1"/>
  <c r="GT18" i="1"/>
  <c r="GS15" i="1"/>
  <c r="GR13" i="1"/>
  <c r="GT53" i="1"/>
  <c r="GS49" i="1"/>
  <c r="GQ27" i="1"/>
  <c r="GR15" i="1"/>
  <c r="GR53" i="1"/>
  <c r="GQ30" i="1"/>
  <c r="GR18" i="1"/>
  <c r="GU12" i="1"/>
  <c r="GR16" i="1"/>
  <c r="GQ56" i="1"/>
  <c r="GU57" i="1"/>
  <c r="GQ15" i="1"/>
  <c r="GS60" i="1"/>
  <c r="GS57" i="1"/>
  <c r="GR55" i="1"/>
  <c r="GQ53" i="1"/>
  <c r="GQ51" i="1"/>
  <c r="GQ49" i="1"/>
  <c r="GS47" i="1"/>
  <c r="GU29" i="1"/>
  <c r="GR28" i="1"/>
  <c r="GQ18" i="1"/>
  <c r="GS16" i="1"/>
  <c r="GT12" i="1"/>
  <c r="GS12" i="1"/>
  <c r="GU50" i="1"/>
  <c r="GQ60" i="1"/>
  <c r="GU56" i="1"/>
  <c r="GT54" i="1"/>
  <c r="GT52" i="1"/>
  <c r="GS50" i="1"/>
  <c r="GT48" i="1"/>
  <c r="GQ47" i="1"/>
  <c r="GS29" i="1"/>
  <c r="GU27" i="1"/>
  <c r="GT17" i="1"/>
  <c r="GQ16" i="1"/>
  <c r="GU13" i="1"/>
  <c r="GR12" i="1"/>
  <c r="GQ59" i="1"/>
  <c r="GQ54" i="1"/>
  <c r="GQ48" i="1"/>
  <c r="GU28" i="1"/>
  <c r="GQ17" i="1"/>
  <c r="GQ46" i="1"/>
  <c r="GS51" i="1"/>
  <c r="GU47" i="1"/>
  <c r="GT28" i="1"/>
  <c r="GS18" i="1"/>
  <c r="GQ13" i="1"/>
  <c r="GT57" i="1"/>
  <c r="GT55" i="1"/>
  <c r="GR49" i="1"/>
  <c r="GS28" i="1"/>
  <c r="GT16" i="1"/>
  <c r="GR60" i="1"/>
  <c r="GU54" i="1"/>
  <c r="GU48" i="1"/>
  <c r="GT29" i="1"/>
  <c r="FI55" i="1"/>
  <c r="FK57" i="1"/>
  <c r="FG57" i="1"/>
  <c r="FI56" i="1"/>
  <c r="FK49" i="1"/>
  <c r="FG49" i="1"/>
  <c r="FI54" i="1"/>
  <c r="FK53" i="1"/>
  <c r="FG53" i="1"/>
  <c r="FI52" i="1"/>
  <c r="FK51" i="1"/>
  <c r="FG51" i="1"/>
  <c r="FI50" i="1"/>
  <c r="FK13" i="1"/>
  <c r="FG13" i="1"/>
  <c r="FH55" i="1"/>
  <c r="FJ57" i="1"/>
  <c r="FH56" i="1"/>
  <c r="FJ49" i="1"/>
  <c r="FH54" i="1"/>
  <c r="FJ53" i="1"/>
  <c r="FH52" i="1"/>
  <c r="FJ51" i="1"/>
  <c r="FH50" i="1"/>
  <c r="FJ13" i="1"/>
  <c r="FK55" i="1"/>
  <c r="FG55" i="1"/>
  <c r="FI57" i="1"/>
  <c r="FK56" i="1"/>
  <c r="FG56" i="1"/>
  <c r="FI49" i="1"/>
  <c r="FK54" i="1"/>
  <c r="FG54" i="1"/>
  <c r="FI53" i="1"/>
  <c r="FK52" i="1"/>
  <c r="FG52" i="1"/>
  <c r="FI51" i="1"/>
  <c r="FK50" i="1"/>
  <c r="FG50" i="1"/>
  <c r="FI13" i="1"/>
  <c r="FJ55" i="1"/>
  <c r="FH57" i="1"/>
  <c r="FJ56" i="1"/>
  <c r="FH49" i="1"/>
  <c r="FJ54" i="1"/>
  <c r="FH53" i="1"/>
  <c r="FJ52" i="1"/>
  <c r="FH51" i="1"/>
  <c r="FJ50" i="1"/>
  <c r="FH13" i="1"/>
  <c r="DX55" i="1"/>
  <c r="DZ57" i="1"/>
  <c r="DX56" i="1"/>
  <c r="DZ49" i="1"/>
  <c r="DX54" i="1"/>
  <c r="DZ53" i="1"/>
  <c r="DX52" i="1"/>
  <c r="DZ51" i="1"/>
  <c r="DX50" i="1"/>
  <c r="DZ13" i="1"/>
  <c r="EA55" i="1"/>
  <c r="DW55" i="1"/>
  <c r="DY57" i="1"/>
  <c r="EA56" i="1"/>
  <c r="DW56" i="1"/>
  <c r="DY49" i="1"/>
  <c r="EA54" i="1"/>
  <c r="DW54" i="1"/>
  <c r="DY53" i="1"/>
  <c r="EA52" i="1"/>
  <c r="DW52" i="1"/>
  <c r="DY51" i="1"/>
  <c r="EA50" i="1"/>
  <c r="DW50" i="1"/>
  <c r="DY13" i="1"/>
  <c r="DZ55" i="1"/>
  <c r="DX57" i="1"/>
  <c r="DZ56" i="1"/>
  <c r="DX49" i="1"/>
  <c r="DZ54" i="1"/>
  <c r="DX53" i="1"/>
  <c r="DZ52" i="1"/>
  <c r="DX51" i="1"/>
  <c r="DZ50" i="1"/>
  <c r="DX13" i="1"/>
  <c r="DY55" i="1"/>
  <c r="EA57" i="1"/>
  <c r="DW57" i="1"/>
  <c r="DY56" i="1"/>
  <c r="EA49" i="1"/>
  <c r="DW49" i="1"/>
  <c r="DY54" i="1"/>
  <c r="EA53" i="1"/>
  <c r="DW53" i="1"/>
  <c r="DY52" i="1"/>
  <c r="EA51" i="1"/>
  <c r="DW51" i="1"/>
  <c r="DY50" i="1"/>
  <c r="EA13" i="1"/>
  <c r="DW13" i="1"/>
  <c r="FH48" i="1"/>
  <c r="FI47" i="1"/>
  <c r="FI48" i="1"/>
  <c r="FJ47" i="1"/>
  <c r="FK48" i="1"/>
  <c r="FG48" i="1"/>
  <c r="FH47" i="1"/>
  <c r="FJ48" i="1"/>
  <c r="FK47" i="1"/>
  <c r="FG47" i="1"/>
  <c r="EA48" i="1"/>
  <c r="DW48" i="1"/>
  <c r="DX47" i="1"/>
  <c r="DY47" i="1"/>
  <c r="DZ48" i="1"/>
  <c r="EA47" i="1"/>
  <c r="DW47" i="1"/>
  <c r="DX48" i="1"/>
  <c r="DY48" i="1"/>
  <c r="DZ47" i="1"/>
  <c r="FK46" i="1"/>
  <c r="FG46" i="1"/>
  <c r="FJ46" i="1"/>
  <c r="FH46" i="1"/>
  <c r="FI46" i="1"/>
  <c r="FJ18" i="1"/>
  <c r="FJ17" i="1"/>
  <c r="FH16" i="1"/>
  <c r="FJ15" i="1"/>
  <c r="FI15" i="1"/>
  <c r="FI16" i="1"/>
  <c r="FI18" i="1"/>
  <c r="FI17" i="1"/>
  <c r="FK16" i="1"/>
  <c r="FG16" i="1"/>
  <c r="FK17" i="1"/>
  <c r="FG17" i="1"/>
  <c r="FK15" i="1"/>
  <c r="FG15" i="1"/>
  <c r="FH18" i="1"/>
  <c r="FH17" i="1"/>
  <c r="FJ16" i="1"/>
  <c r="FH15" i="1"/>
  <c r="FK18" i="1"/>
  <c r="FG18" i="1"/>
  <c r="DZ46" i="1"/>
  <c r="DY46" i="1"/>
  <c r="DX46" i="1"/>
  <c r="EA46" i="1"/>
  <c r="DW46" i="1"/>
  <c r="DY18" i="1"/>
  <c r="DY17" i="1"/>
  <c r="EA16" i="1"/>
  <c r="DW16" i="1"/>
  <c r="DY15" i="1"/>
  <c r="DX15" i="1"/>
  <c r="DZ17" i="1"/>
  <c r="DX16" i="1"/>
  <c r="DX18" i="1"/>
  <c r="DX17" i="1"/>
  <c r="DZ16" i="1"/>
  <c r="EA18" i="1"/>
  <c r="DW18" i="1"/>
  <c r="EA17" i="1"/>
  <c r="DW17" i="1"/>
  <c r="DY16" i="1"/>
  <c r="EA15" i="1"/>
  <c r="DW15" i="1"/>
  <c r="DZ18" i="1"/>
  <c r="DZ15" i="1"/>
  <c r="FH29" i="1"/>
  <c r="FJ30" i="1"/>
  <c r="FH27" i="1"/>
  <c r="FK27" i="1"/>
  <c r="FG27" i="1"/>
  <c r="FH30" i="1"/>
  <c r="FK30" i="1"/>
  <c r="FG30" i="1"/>
  <c r="FI27" i="1"/>
  <c r="FK29" i="1"/>
  <c r="FG29" i="1"/>
  <c r="FI30" i="1"/>
  <c r="FJ29" i="1"/>
  <c r="FJ27" i="1"/>
  <c r="FI29" i="1"/>
  <c r="EA29" i="1"/>
  <c r="DW29" i="1"/>
  <c r="DY30" i="1"/>
  <c r="EA27" i="1"/>
  <c r="DW27" i="1"/>
  <c r="DX30" i="1"/>
  <c r="DZ27" i="1"/>
  <c r="DZ30" i="1"/>
  <c r="DZ29" i="1"/>
  <c r="DY29" i="1"/>
  <c r="EA30" i="1"/>
  <c r="DW30" i="1"/>
  <c r="DY27" i="1"/>
  <c r="DX29" i="1"/>
  <c r="DX27" i="1"/>
  <c r="FK28" i="1"/>
  <c r="FG28" i="1"/>
  <c r="FI60" i="1"/>
  <c r="FJ28" i="1"/>
  <c r="FH60" i="1"/>
  <c r="FI28" i="1"/>
  <c r="FK60" i="1"/>
  <c r="FG60" i="1"/>
  <c r="FH28" i="1"/>
  <c r="FJ60" i="1"/>
  <c r="FJ59" i="1"/>
  <c r="FI59" i="1"/>
  <c r="FH59" i="1"/>
  <c r="FK59" i="1"/>
  <c r="FG59" i="1"/>
  <c r="DZ28" i="1"/>
  <c r="DX60" i="1"/>
  <c r="EA60" i="1"/>
  <c r="DW60" i="1"/>
  <c r="DY28" i="1"/>
  <c r="DZ60" i="1"/>
  <c r="DX28" i="1"/>
  <c r="EA28" i="1"/>
  <c r="DW28" i="1"/>
  <c r="DY60" i="1"/>
  <c r="EA59" i="1"/>
  <c r="DW59" i="1"/>
  <c r="DY59" i="1"/>
  <c r="DZ59" i="1"/>
  <c r="DX59" i="1"/>
  <c r="FG12" i="1"/>
  <c r="FK12" i="1"/>
  <c r="FJ12" i="1"/>
  <c r="FH12" i="1"/>
  <c r="FI12" i="1"/>
  <c r="DX12" i="1"/>
  <c r="DZ12" i="1"/>
  <c r="DY12" i="1"/>
  <c r="DW12" i="1"/>
  <c r="EA12" i="1"/>
  <c r="B21" i="20"/>
  <c r="B56" i="20"/>
  <c r="L5" i="20"/>
  <c r="L21" i="20"/>
  <c r="J5" i="20"/>
  <c r="C7" i="20"/>
  <c r="G6" i="20"/>
  <c r="G4" i="20"/>
  <c r="L3" i="20"/>
  <c r="C6" i="20"/>
  <c r="J3" i="20"/>
  <c r="L2" i="20"/>
  <c r="G7" i="20"/>
  <c r="G8" i="20"/>
  <c r="G5" i="20"/>
  <c r="C5" i="20"/>
  <c r="C58" i="20"/>
  <c r="C4" i="20"/>
  <c r="J2" i="20"/>
  <c r="HZ37" i="1" l="1"/>
  <c r="GP37" i="1"/>
  <c r="FF32" i="1"/>
  <c r="FF37" i="1"/>
  <c r="GP35" i="1"/>
  <c r="GP39" i="1"/>
  <c r="FF36" i="1"/>
  <c r="GP41" i="1"/>
  <c r="GP32" i="1"/>
  <c r="HZ31" i="1"/>
  <c r="HZ35" i="1"/>
  <c r="HZ40" i="1"/>
  <c r="FF34" i="1"/>
  <c r="FF40" i="1"/>
  <c r="GP40" i="1"/>
  <c r="HZ34" i="1"/>
  <c r="HZ41" i="1"/>
  <c r="FF38" i="1"/>
  <c r="FF41" i="1"/>
  <c r="GP34" i="1"/>
  <c r="GP36" i="1"/>
  <c r="HZ36" i="1"/>
  <c r="HZ33" i="1"/>
  <c r="FF35" i="1"/>
  <c r="FF31" i="1"/>
  <c r="FF39" i="1"/>
  <c r="FF33" i="1"/>
  <c r="GP31" i="1"/>
  <c r="GP38" i="1"/>
  <c r="GP33" i="1"/>
  <c r="HZ38" i="1"/>
  <c r="HZ39" i="1"/>
  <c r="HZ32" i="1"/>
  <c r="HZ5" i="1"/>
  <c r="GP6" i="1"/>
  <c r="HZ6" i="1"/>
  <c r="FF5" i="1"/>
  <c r="FF6" i="1"/>
  <c r="GP5" i="1"/>
  <c r="GP59" i="1"/>
  <c r="GP27" i="1"/>
  <c r="HZ48" i="1"/>
  <c r="HZ52" i="1"/>
  <c r="HZ22" i="1"/>
  <c r="GP53" i="1"/>
  <c r="FF57" i="1"/>
  <c r="GP57" i="1"/>
  <c r="GP48" i="1"/>
  <c r="GP17" i="1"/>
  <c r="GP16" i="1"/>
  <c r="GP54" i="1"/>
  <c r="GP60" i="1"/>
  <c r="HZ13" i="1"/>
  <c r="HZ56" i="1"/>
  <c r="HZ55" i="1"/>
  <c r="HZ30" i="1"/>
  <c r="HZ50" i="1"/>
  <c r="FF46" i="1"/>
  <c r="FF17" i="1"/>
  <c r="FF56" i="1"/>
  <c r="FF27" i="1"/>
  <c r="GP55" i="1"/>
  <c r="GP30" i="1"/>
  <c r="GP22" i="1"/>
  <c r="HZ54" i="1"/>
  <c r="HZ27" i="1"/>
  <c r="HZ59" i="1"/>
  <c r="HZ51" i="1"/>
  <c r="HZ18" i="1"/>
  <c r="FF16" i="1"/>
  <c r="GP13" i="1"/>
  <c r="GP28" i="1"/>
  <c r="HZ60" i="1"/>
  <c r="HZ49" i="1"/>
  <c r="FF22" i="1"/>
  <c r="FF48" i="1"/>
  <c r="FF13" i="1"/>
  <c r="FF47" i="1"/>
  <c r="HZ47" i="1"/>
  <c r="HZ53" i="1"/>
  <c r="HZ57" i="1"/>
  <c r="FF59" i="1"/>
  <c r="FF55" i="1"/>
  <c r="FF28" i="1"/>
  <c r="FF49" i="1"/>
  <c r="GP49" i="1"/>
  <c r="GP18" i="1"/>
  <c r="GP29" i="1"/>
  <c r="GP12" i="1"/>
  <c r="HZ46" i="1"/>
  <c r="HZ12" i="1"/>
  <c r="HZ17" i="1"/>
  <c r="FF50" i="1"/>
  <c r="FF51" i="1"/>
  <c r="FF30" i="1"/>
  <c r="FF29" i="1"/>
  <c r="FF53" i="1"/>
  <c r="FF15" i="1"/>
  <c r="GP50" i="1"/>
  <c r="GP47" i="1"/>
  <c r="GP15" i="1"/>
  <c r="HZ29" i="1"/>
  <c r="HZ28" i="1"/>
  <c r="FF12" i="1"/>
  <c r="FF18" i="1"/>
  <c r="FF60" i="1"/>
  <c r="GP56" i="1"/>
  <c r="GP46" i="1"/>
  <c r="GP52" i="1"/>
  <c r="GP51" i="1"/>
  <c r="HZ16" i="1"/>
  <c r="HZ15" i="1"/>
  <c r="FF52" i="1"/>
  <c r="FF54" i="1"/>
  <c r="B22" i="20"/>
  <c r="G54" i="20" a="1"/>
  <c r="G54" i="20" s="1"/>
  <c r="G56" i="20" a="1"/>
  <c r="G56" i="20" s="1"/>
  <c r="G51" i="20" a="1"/>
  <c r="G51" i="20" s="1"/>
  <c r="G50" i="20" a="1"/>
  <c r="G50" i="20" s="1"/>
  <c r="G53" i="20" a="1"/>
  <c r="G53" i="20" s="1"/>
  <c r="G52" i="20" a="1"/>
  <c r="G52" i="20" s="1"/>
  <c r="G55" i="20" a="1"/>
  <c r="G55" i="20" s="1"/>
  <c r="G49" i="20" a="1"/>
  <c r="G49" i="20" s="1"/>
  <c r="H54" i="20"/>
  <c r="H50" i="20"/>
  <c r="H49" i="20"/>
  <c r="H53" i="20"/>
  <c r="H55" i="20"/>
  <c r="H52" i="20"/>
  <c r="H56" i="20"/>
  <c r="H51" i="20"/>
  <c r="L22" i="20"/>
  <c r="B23" i="20" l="1"/>
  <c r="J56" i="20"/>
  <c r="I56" i="20"/>
  <c r="J51" i="20"/>
  <c r="I51" i="20"/>
  <c r="J55" i="20"/>
  <c r="I55" i="20"/>
  <c r="J50" i="20"/>
  <c r="I50" i="20"/>
  <c r="J52" i="20"/>
  <c r="I52" i="20"/>
  <c r="J53" i="20"/>
  <c r="I53" i="20"/>
  <c r="J49" i="20"/>
  <c r="I49" i="20"/>
  <c r="I54" i="20"/>
  <c r="J54" i="20"/>
  <c r="L23" i="20"/>
  <c r="B26" i="20" l="1"/>
  <c r="B24" i="20"/>
  <c r="K53" i="20"/>
  <c r="K52" i="20"/>
  <c r="L52" i="20" s="1"/>
  <c r="K50" i="20"/>
  <c r="L50" i="20" s="1"/>
  <c r="K55" i="20"/>
  <c r="K51" i="20"/>
  <c r="K49" i="20"/>
  <c r="K56" i="20"/>
  <c r="K54" i="20"/>
  <c r="L54" i="20" s="1"/>
  <c r="L26" i="20"/>
  <c r="L24" i="20"/>
  <c r="L53" i="20"/>
  <c r="L55" i="20"/>
  <c r="L51" i="20"/>
  <c r="L49" i="20"/>
  <c r="L56" i="20"/>
  <c r="B25" i="20" l="1"/>
  <c r="L14" i="20"/>
  <c r="L13" i="20"/>
  <c r="B27" i="20"/>
  <c r="L10" i="20"/>
  <c r="L12" i="20"/>
  <c r="L11" i="20"/>
  <c r="L25" i="20"/>
  <c r="L27" i="20"/>
  <c r="B28" i="20" l="1"/>
  <c r="DV2" i="1"/>
  <c r="DV37" i="1" s="1"/>
  <c r="L28" i="20"/>
  <c r="DV32" i="1" l="1"/>
  <c r="DV33" i="1"/>
  <c r="DV40" i="1"/>
  <c r="DV41" i="1"/>
  <c r="DV39" i="1"/>
  <c r="DV36" i="1"/>
  <c r="DV38" i="1"/>
  <c r="DV35" i="1"/>
  <c r="DV31" i="1"/>
  <c r="DV34" i="1"/>
  <c r="DV57" i="1"/>
  <c r="DV49" i="1"/>
  <c r="DV53" i="1"/>
  <c r="DV51" i="1"/>
  <c r="DV6" i="1"/>
  <c r="DV13" i="1"/>
  <c r="DV55" i="1"/>
  <c r="DV56" i="1"/>
  <c r="DV54" i="1"/>
  <c r="DV52" i="1"/>
  <c r="DV50" i="1"/>
  <c r="DV5" i="1"/>
  <c r="DV48" i="1"/>
  <c r="DV47" i="1"/>
  <c r="DV46" i="1"/>
  <c r="DV16" i="1"/>
  <c r="DV17" i="1"/>
  <c r="DV18" i="1"/>
  <c r="DV15" i="1"/>
  <c r="DV27" i="1"/>
  <c r="DV29" i="1"/>
  <c r="DV30" i="1"/>
  <c r="DV28" i="1"/>
  <c r="DV60" i="1"/>
  <c r="DV59" i="1"/>
  <c r="DV12" i="1"/>
  <c r="B29" i="20"/>
  <c r="L29" i="20"/>
  <c r="B30" i="20" l="1"/>
  <c r="L30" i="20"/>
  <c r="B31" i="20" l="1"/>
  <c r="L31" i="20"/>
  <c r="B32" i="20" l="1"/>
  <c r="L32" i="20"/>
  <c r="B33" i="20" l="1"/>
  <c r="B34" i="20"/>
  <c r="DS3" i="1"/>
  <c r="DT3" i="1"/>
  <c r="DU3" i="1"/>
  <c r="DP3" i="1"/>
  <c r="DC3" i="1"/>
  <c r="DB3" i="1"/>
  <c r="DA3" i="1"/>
  <c r="CZ3" i="1"/>
  <c r="CY3" i="1"/>
  <c r="CX3" i="1"/>
  <c r="CW3" i="1"/>
  <c r="CV3" i="1"/>
  <c r="CU3" i="1"/>
  <c r="CQ3" i="1"/>
  <c r="CP3" i="1"/>
  <c r="CO3" i="1"/>
  <c r="CN3" i="1"/>
  <c r="CM3" i="1"/>
  <c r="CL3" i="1"/>
  <c r="CK3" i="1"/>
  <c r="CJ3" i="1"/>
  <c r="CI3" i="1"/>
  <c r="CH3" i="1"/>
  <c r="CG3" i="1"/>
  <c r="CF3" i="1"/>
  <c r="CE3" i="1"/>
  <c r="CC3" i="1"/>
  <c r="CB3" i="1"/>
  <c r="CA3" i="1"/>
  <c r="BZ3" i="1"/>
  <c r="BV3" i="1"/>
  <c r="BU3" i="1"/>
  <c r="BT3" i="1"/>
  <c r="BS3" i="1"/>
  <c r="BR3" i="1"/>
  <c r="BQ3" i="1"/>
  <c r="BP3" i="1"/>
  <c r="BO3" i="1"/>
  <c r="BN3" i="1"/>
  <c r="BM3" i="1"/>
  <c r="BL3" i="1"/>
  <c r="BK3" i="1"/>
  <c r="BJ3" i="1"/>
  <c r="BI3" i="1"/>
  <c r="BH3" i="1"/>
  <c r="BG3" i="1"/>
  <c r="BF3" i="1"/>
  <c r="BE3" i="1"/>
  <c r="BD3" i="1"/>
  <c r="BC3" i="1"/>
  <c r="BB3" i="1"/>
  <c r="AU3" i="1"/>
  <c r="AT3" i="1"/>
  <c r="AS3" i="1"/>
  <c r="AR3" i="1"/>
  <c r="AQ3" i="1"/>
  <c r="AP3" i="1"/>
  <c r="AO3" i="1"/>
  <c r="AN3" i="1"/>
  <c r="AM3" i="1"/>
  <c r="AL3" i="1"/>
  <c r="AK3" i="1"/>
  <c r="AJ3" i="1"/>
  <c r="AI3" i="1"/>
  <c r="AH3" i="1"/>
  <c r="AG3" i="1"/>
  <c r="AF3" i="1"/>
  <c r="AE3" i="1"/>
  <c r="AD3" i="1"/>
  <c r="C19" i="20" s="1"/>
  <c r="L3" i="1"/>
  <c r="AC3" i="1"/>
  <c r="AB3" i="1"/>
  <c r="AA3" i="1"/>
  <c r="Z3" i="1"/>
  <c r="Y3" i="1"/>
  <c r="X3" i="1"/>
  <c r="W3" i="1"/>
  <c r="V3" i="1"/>
  <c r="U3" i="1"/>
  <c r="T3" i="1"/>
  <c r="S3" i="1"/>
  <c r="R3" i="1"/>
  <c r="Q3" i="1"/>
  <c r="P3" i="1"/>
  <c r="K3" i="1"/>
  <c r="J3" i="1"/>
  <c r="I3" i="1"/>
  <c r="H3" i="1"/>
  <c r="G3" i="1"/>
  <c r="F3" i="1"/>
  <c r="E3" i="1"/>
  <c r="D3" i="1"/>
  <c r="E19" i="20"/>
  <c r="D19" i="20"/>
  <c r="F19" i="20"/>
  <c r="L34" i="20"/>
  <c r="L33" i="20"/>
  <c r="B35" i="20" l="1"/>
  <c r="C20" i="20"/>
  <c r="B36" i="20"/>
  <c r="R82" i="1"/>
  <c r="P90" i="1" s="1"/>
  <c r="R80" i="1"/>
  <c r="P88" i="1" s="1"/>
  <c r="R78" i="1"/>
  <c r="P86" i="1" s="1"/>
  <c r="R83" i="1"/>
  <c r="P91" i="1" s="1"/>
  <c r="R81" i="1"/>
  <c r="P89" i="1" s="1"/>
  <c r="R79" i="1"/>
  <c r="P87" i="1" s="1"/>
  <c r="V80" i="1"/>
  <c r="R88" i="1" s="1"/>
  <c r="V78" i="1"/>
  <c r="R86" i="1" s="1"/>
  <c r="V79" i="1"/>
  <c r="R87" i="1" s="1"/>
  <c r="V81" i="1"/>
  <c r="R89" i="1" s="1"/>
  <c r="Z80" i="1"/>
  <c r="T88" i="1" s="1"/>
  <c r="Z78" i="1"/>
  <c r="T86" i="1" s="1"/>
  <c r="Z81" i="1"/>
  <c r="T89" i="1" s="1"/>
  <c r="Z79" i="1"/>
  <c r="T87" i="1" s="1"/>
  <c r="AG80" i="1"/>
  <c r="W88" i="1" s="1"/>
  <c r="AG78" i="1"/>
  <c r="W86" i="1" s="1"/>
  <c r="AG81" i="1"/>
  <c r="W89" i="1" s="1"/>
  <c r="AG79" i="1"/>
  <c r="W87" i="1" s="1"/>
  <c r="AS80" i="1"/>
  <c r="AA88" i="1" s="1"/>
  <c r="AS78" i="1"/>
  <c r="AA86" i="1" s="1"/>
  <c r="AS79" i="1"/>
  <c r="AA87" i="1" s="1"/>
  <c r="AS81" i="1"/>
  <c r="AA89" i="1" s="1"/>
  <c r="BK80" i="1"/>
  <c r="AG88" i="1" s="1"/>
  <c r="BK78" i="1"/>
  <c r="AG86" i="1" s="1"/>
  <c r="BK81" i="1"/>
  <c r="AG89" i="1" s="1"/>
  <c r="BK79" i="1"/>
  <c r="AG87" i="1" s="1"/>
  <c r="BZ80" i="1"/>
  <c r="AL88" i="1" s="1"/>
  <c r="BZ78" i="1"/>
  <c r="AL86" i="1" s="1"/>
  <c r="BZ81" i="1"/>
  <c r="AL89" i="1" s="1"/>
  <c r="BZ79" i="1"/>
  <c r="AL87" i="1" s="1"/>
  <c r="CI80" i="1"/>
  <c r="AO88" i="1" s="1"/>
  <c r="CI78" i="1"/>
  <c r="AO86" i="1" s="1"/>
  <c r="CI81" i="1"/>
  <c r="AO89" i="1" s="1"/>
  <c r="CI79" i="1"/>
  <c r="AO87" i="1" s="1"/>
  <c r="CX80" i="1"/>
  <c r="AT88" i="1" s="1"/>
  <c r="CX78" i="1"/>
  <c r="AT86" i="1" s="1"/>
  <c r="CX79" i="1"/>
  <c r="AT87" i="1" s="1"/>
  <c r="CX81" i="1"/>
  <c r="AT89" i="1" s="1"/>
  <c r="AD80" i="1"/>
  <c r="V88" i="1" s="1"/>
  <c r="AD78" i="1"/>
  <c r="V86" i="1" s="1"/>
  <c r="AD81" i="1"/>
  <c r="V89" i="1" s="1"/>
  <c r="AD79" i="1"/>
  <c r="V87" i="1" s="1"/>
  <c r="AP80" i="1"/>
  <c r="Z88" i="1" s="1"/>
  <c r="AP78" i="1"/>
  <c r="Z86" i="1" s="1"/>
  <c r="AP79" i="1"/>
  <c r="Z87" i="1" s="1"/>
  <c r="AP81" i="1"/>
  <c r="Z89" i="1" s="1"/>
  <c r="BH80" i="1"/>
  <c r="AF88" i="1" s="1"/>
  <c r="BH78" i="1"/>
  <c r="AF86" i="1" s="1"/>
  <c r="BH81" i="1"/>
  <c r="AF89" i="1" s="1"/>
  <c r="BH79" i="1"/>
  <c r="AF87" i="1" s="1"/>
  <c r="BT80" i="1"/>
  <c r="AJ88" i="1" s="1"/>
  <c r="BT78" i="1"/>
  <c r="AJ86" i="1" s="1"/>
  <c r="BT79" i="1"/>
  <c r="AJ87" i="1" s="1"/>
  <c r="BT81" i="1"/>
  <c r="AJ89" i="1" s="1"/>
  <c r="CF80" i="1"/>
  <c r="AN88" i="1" s="1"/>
  <c r="CF78" i="1"/>
  <c r="AN86" i="1" s="1"/>
  <c r="CF81" i="1"/>
  <c r="AN89" i="1" s="1"/>
  <c r="CF79" i="1"/>
  <c r="AN87" i="1" s="1"/>
  <c r="CU80" i="1"/>
  <c r="AS88" i="1" s="1"/>
  <c r="CU78" i="1"/>
  <c r="AS86" i="1" s="1"/>
  <c r="CU81" i="1"/>
  <c r="AS89" i="1" s="1"/>
  <c r="CU79" i="1"/>
  <c r="AS87" i="1" s="1"/>
  <c r="P80" i="1"/>
  <c r="O88" i="1" s="1"/>
  <c r="P78" i="1"/>
  <c r="O86" i="1" s="1"/>
  <c r="P82" i="1"/>
  <c r="O90" i="1" s="1"/>
  <c r="P81" i="1"/>
  <c r="O89" i="1" s="1"/>
  <c r="P83" i="1"/>
  <c r="O91" i="1" s="1"/>
  <c r="P79" i="1"/>
  <c r="O87" i="1" s="1"/>
  <c r="T80" i="1"/>
  <c r="Q88" i="1" s="1"/>
  <c r="T78" i="1"/>
  <c r="Q86" i="1" s="1"/>
  <c r="T82" i="1"/>
  <c r="Q90" i="1" s="1"/>
  <c r="T79" i="1"/>
  <c r="Q87" i="1" s="1"/>
  <c r="T81" i="1"/>
  <c r="Q89" i="1" s="1"/>
  <c r="T83" i="1"/>
  <c r="Q91" i="1" s="1"/>
  <c r="X80" i="1"/>
  <c r="S88" i="1" s="1"/>
  <c r="X78" i="1"/>
  <c r="S86" i="1" s="1"/>
  <c r="X81" i="1"/>
  <c r="S89" i="1" s="1"/>
  <c r="X79" i="1"/>
  <c r="S87" i="1" s="1"/>
  <c r="AB80" i="1"/>
  <c r="U88" i="1" s="1"/>
  <c r="AB78" i="1"/>
  <c r="U86" i="1" s="1"/>
  <c r="AB81" i="1"/>
  <c r="U89" i="1" s="1"/>
  <c r="AB79" i="1"/>
  <c r="U87" i="1" s="1"/>
  <c r="AM80" i="1"/>
  <c r="Y88" i="1" s="1"/>
  <c r="AM78" i="1"/>
  <c r="Y86" i="1" s="1"/>
  <c r="AM79" i="1"/>
  <c r="Y87" i="1" s="1"/>
  <c r="AM81" i="1"/>
  <c r="Y89" i="1" s="1"/>
  <c r="BE80" i="1"/>
  <c r="AE88" i="1" s="1"/>
  <c r="BE78" i="1"/>
  <c r="AE86" i="1" s="1"/>
  <c r="BE79" i="1"/>
  <c r="AE87" i="1" s="1"/>
  <c r="BE81" i="1"/>
  <c r="AE89" i="1" s="1"/>
  <c r="BQ80" i="1"/>
  <c r="AI88" i="1" s="1"/>
  <c r="BQ78" i="1"/>
  <c r="AI86" i="1" s="1"/>
  <c r="BQ81" i="1"/>
  <c r="AI89" i="1" s="1"/>
  <c r="BQ79" i="1"/>
  <c r="AI87" i="1" s="1"/>
  <c r="CO80" i="1"/>
  <c r="AQ88" i="1" s="1"/>
  <c r="CO78" i="1"/>
  <c r="AQ86" i="1" s="1"/>
  <c r="CO81" i="1"/>
  <c r="AQ89" i="1" s="1"/>
  <c r="CO79" i="1"/>
  <c r="AQ87" i="1" s="1"/>
  <c r="AJ80" i="1"/>
  <c r="X88" i="1" s="1"/>
  <c r="AJ78" i="1"/>
  <c r="X86" i="1" s="1"/>
  <c r="AJ79" i="1"/>
  <c r="X87" i="1" s="1"/>
  <c r="AJ81" i="1"/>
  <c r="X89" i="1" s="1"/>
  <c r="BB80" i="1"/>
  <c r="AD88" i="1" s="1"/>
  <c r="BB78" i="1"/>
  <c r="AD86" i="1" s="1"/>
  <c r="BB79" i="1"/>
  <c r="AD87" i="1" s="1"/>
  <c r="BB81" i="1"/>
  <c r="AD89" i="1" s="1"/>
  <c r="BN80" i="1"/>
  <c r="AH88" i="1" s="1"/>
  <c r="BN78" i="1"/>
  <c r="AH86" i="1" s="1"/>
  <c r="BN81" i="1"/>
  <c r="AH89" i="1" s="1"/>
  <c r="BN79" i="1"/>
  <c r="AH87" i="1" s="1"/>
  <c r="CC80" i="1"/>
  <c r="AM88" i="1" s="1"/>
  <c r="CC78" i="1"/>
  <c r="AM86" i="1" s="1"/>
  <c r="CC81" i="1"/>
  <c r="AM89" i="1" s="1"/>
  <c r="CC79" i="1"/>
  <c r="AM87" i="1" s="1"/>
  <c r="CL80" i="1"/>
  <c r="AP88" i="1" s="1"/>
  <c r="CL78" i="1"/>
  <c r="AP86" i="1" s="1"/>
  <c r="CL79" i="1"/>
  <c r="AP87" i="1" s="1"/>
  <c r="CL81" i="1"/>
  <c r="AP89" i="1" s="1"/>
  <c r="DA80" i="1"/>
  <c r="AU88" i="1" s="1"/>
  <c r="DA78" i="1"/>
  <c r="AU86" i="1" s="1"/>
  <c r="DA79" i="1"/>
  <c r="AU87" i="1" s="1"/>
  <c r="DA81" i="1"/>
  <c r="AU89" i="1" s="1"/>
  <c r="BB83" i="1"/>
  <c r="AD91" i="1" s="1"/>
  <c r="BB82" i="1"/>
  <c r="AD90" i="1" s="1"/>
  <c r="BN83" i="1"/>
  <c r="AH91" i="1" s="1"/>
  <c r="BN82" i="1"/>
  <c r="AH90" i="1" s="1"/>
  <c r="DA83" i="1"/>
  <c r="AU91" i="1" s="1"/>
  <c r="DA82" i="1"/>
  <c r="AU90" i="1" s="1"/>
  <c r="V82" i="1"/>
  <c r="R90" i="1" s="1"/>
  <c r="V83" i="1"/>
  <c r="R91" i="1" s="1"/>
  <c r="Z83" i="1"/>
  <c r="T91" i="1" s="1"/>
  <c r="Z82" i="1"/>
  <c r="T90" i="1" s="1"/>
  <c r="AG83" i="1"/>
  <c r="W91" i="1" s="1"/>
  <c r="AG82" i="1"/>
  <c r="W90" i="1" s="1"/>
  <c r="AS83" i="1"/>
  <c r="AA91" i="1" s="1"/>
  <c r="AS82" i="1"/>
  <c r="AA90" i="1" s="1"/>
  <c r="BK83" i="1"/>
  <c r="AG91" i="1" s="1"/>
  <c r="BK82" i="1"/>
  <c r="AG90" i="1" s="1"/>
  <c r="BZ83" i="1"/>
  <c r="AL91" i="1" s="1"/>
  <c r="BZ82" i="1"/>
  <c r="AL90" i="1" s="1"/>
  <c r="CI83" i="1"/>
  <c r="AO91" i="1" s="1"/>
  <c r="CI82" i="1"/>
  <c r="AO90" i="1" s="1"/>
  <c r="CX82" i="1"/>
  <c r="AT90" i="1" s="1"/>
  <c r="CX83" i="1"/>
  <c r="AT91" i="1" s="1"/>
  <c r="AD83" i="1"/>
  <c r="V91" i="1" s="1"/>
  <c r="AD82" i="1"/>
  <c r="V90" i="1" s="1"/>
  <c r="AP83" i="1"/>
  <c r="Z91" i="1" s="1"/>
  <c r="AP82" i="1"/>
  <c r="Z90" i="1" s="1"/>
  <c r="BH82" i="1"/>
  <c r="AF90" i="1" s="1"/>
  <c r="BH83" i="1"/>
  <c r="AF91" i="1" s="1"/>
  <c r="BT82" i="1"/>
  <c r="AJ90" i="1" s="1"/>
  <c r="BT83" i="1"/>
  <c r="AJ91" i="1" s="1"/>
  <c r="CF83" i="1"/>
  <c r="AN91" i="1" s="1"/>
  <c r="CF82" i="1"/>
  <c r="AN90" i="1" s="1"/>
  <c r="CU83" i="1"/>
  <c r="AS91" i="1" s="1"/>
  <c r="CU82" i="1"/>
  <c r="AS90" i="1" s="1"/>
  <c r="AJ83" i="1"/>
  <c r="X91" i="1" s="1"/>
  <c r="AJ82" i="1"/>
  <c r="X90" i="1" s="1"/>
  <c r="CC83" i="1"/>
  <c r="AM91" i="1" s="1"/>
  <c r="CC82" i="1"/>
  <c r="AM90" i="1" s="1"/>
  <c r="CL83" i="1"/>
  <c r="AP91" i="1" s="1"/>
  <c r="CL82" i="1"/>
  <c r="AP90" i="1" s="1"/>
  <c r="X83" i="1"/>
  <c r="S91" i="1" s="1"/>
  <c r="X82" i="1"/>
  <c r="S90" i="1" s="1"/>
  <c r="AB83" i="1"/>
  <c r="U91" i="1" s="1"/>
  <c r="AB82" i="1"/>
  <c r="U90" i="1" s="1"/>
  <c r="AM83" i="1"/>
  <c r="Y91" i="1" s="1"/>
  <c r="AM82" i="1"/>
  <c r="Y90" i="1" s="1"/>
  <c r="BE83" i="1"/>
  <c r="AE91" i="1" s="1"/>
  <c r="BE82" i="1"/>
  <c r="AE90" i="1" s="1"/>
  <c r="BQ83" i="1"/>
  <c r="AI91" i="1" s="1"/>
  <c r="BQ82" i="1"/>
  <c r="AI90" i="1" s="1"/>
  <c r="CO83" i="1"/>
  <c r="AQ91" i="1" s="1"/>
  <c r="CO82" i="1"/>
  <c r="AQ90" i="1" s="1"/>
  <c r="F20" i="20"/>
  <c r="D20" i="20"/>
  <c r="E20" i="20"/>
  <c r="L36" i="20"/>
  <c r="L35" i="20"/>
  <c r="H19" i="20" l="1"/>
  <c r="J19" i="20" s="1"/>
  <c r="G19" i="20" a="1"/>
  <c r="G19" i="20" s="1"/>
  <c r="G20" i="20" a="1"/>
  <c r="G20" i="20" s="1"/>
  <c r="H20" i="20"/>
  <c r="C21" i="20"/>
  <c r="B37" i="20"/>
  <c r="D83" i="1"/>
  <c r="D82" i="1"/>
  <c r="F21" i="20"/>
  <c r="E21" i="20"/>
  <c r="L37" i="20"/>
  <c r="D21" i="20"/>
  <c r="I19" i="20" l="1"/>
  <c r="K19" i="20" s="1"/>
  <c r="C10" i="20" s="1"/>
  <c r="G21" i="20" a="1"/>
  <c r="G21" i="20" s="1"/>
  <c r="H21" i="20"/>
  <c r="C22" i="20"/>
  <c r="J20" i="20"/>
  <c r="I20" i="20"/>
  <c r="B38" i="20"/>
  <c r="F302" i="17"/>
  <c r="G302" i="17"/>
  <c r="H302" i="17"/>
  <c r="I302" i="17"/>
  <c r="J302" i="17"/>
  <c r="K302" i="17"/>
  <c r="L302" i="17"/>
  <c r="M302" i="17"/>
  <c r="N302" i="17"/>
  <c r="O302" i="17"/>
  <c r="P302" i="17"/>
  <c r="Q302" i="17"/>
  <c r="R302" i="17"/>
  <c r="S302" i="17"/>
  <c r="T302" i="17"/>
  <c r="U302" i="17"/>
  <c r="V302" i="17"/>
  <c r="W302" i="17"/>
  <c r="X302" i="17"/>
  <c r="Y302" i="17"/>
  <c r="Z302" i="17"/>
  <c r="AA302" i="17"/>
  <c r="AB302" i="17"/>
  <c r="AC302" i="17"/>
  <c r="AD302" i="17"/>
  <c r="AE302" i="17"/>
  <c r="AF302" i="17"/>
  <c r="AG302" i="17"/>
  <c r="AJ302" i="17"/>
  <c r="AK302" i="17"/>
  <c r="AM302" i="17"/>
  <c r="AN302" i="17"/>
  <c r="AO302" i="17"/>
  <c r="AP302" i="17"/>
  <c r="AQ302" i="17"/>
  <c r="AR302" i="17"/>
  <c r="AS302" i="17"/>
  <c r="AT302" i="17"/>
  <c r="AU302" i="17"/>
  <c r="AV302" i="17"/>
  <c r="AW302" i="17"/>
  <c r="AX302" i="17"/>
  <c r="AY302" i="17"/>
  <c r="BB302" i="17"/>
  <c r="BC302" i="17"/>
  <c r="BD302" i="17"/>
  <c r="BE302" i="17"/>
  <c r="BF302" i="17"/>
  <c r="BG302" i="17"/>
  <c r="BH302" i="17"/>
  <c r="BI302" i="17"/>
  <c r="BJ302" i="17"/>
  <c r="BK302" i="17"/>
  <c r="BL302" i="17"/>
  <c r="BM302" i="17"/>
  <c r="BN302" i="17"/>
  <c r="BO302" i="17"/>
  <c r="BP302" i="17"/>
  <c r="BQ302" i="17"/>
  <c r="BZ302" i="17"/>
  <c r="CA302" i="17"/>
  <c r="CB302" i="17"/>
  <c r="CC302" i="17"/>
  <c r="AL302" i="17"/>
  <c r="E22" i="20"/>
  <c r="D22" i="20"/>
  <c r="F22" i="20"/>
  <c r="L38" i="20"/>
  <c r="K20" i="20" l="1"/>
  <c r="C11" i="20" s="1"/>
  <c r="G22" i="20" a="1"/>
  <c r="G22" i="20" s="1"/>
  <c r="H22" i="20"/>
  <c r="C23" i="20"/>
  <c r="I21" i="20"/>
  <c r="J21" i="20"/>
  <c r="B39" i="20"/>
  <c r="CC3" i="17"/>
  <c r="CB3" i="17"/>
  <c r="CA3" i="17"/>
  <c r="BZ3" i="17"/>
  <c r="BQ3" i="17"/>
  <c r="BP3" i="17"/>
  <c r="BO3" i="17"/>
  <c r="BN3" i="17"/>
  <c r="BM3" i="17"/>
  <c r="BL3" i="17"/>
  <c r="BK3" i="17"/>
  <c r="BJ3" i="17"/>
  <c r="BI3" i="17"/>
  <c r="BH3" i="17"/>
  <c r="BG3" i="17"/>
  <c r="BF3" i="17"/>
  <c r="BE3" i="17"/>
  <c r="BD3" i="17"/>
  <c r="BC3" i="17"/>
  <c r="BB3" i="17"/>
  <c r="AY3" i="17"/>
  <c r="AX3" i="17"/>
  <c r="AW3" i="17"/>
  <c r="AV3" i="17"/>
  <c r="AU3" i="17"/>
  <c r="AT3" i="17"/>
  <c r="AS3" i="17"/>
  <c r="AR3" i="17"/>
  <c r="AQ3" i="17"/>
  <c r="AP3" i="17"/>
  <c r="AO3" i="17"/>
  <c r="AN3" i="17"/>
  <c r="AM3" i="17"/>
  <c r="AL3" i="17"/>
  <c r="AK3" i="17"/>
  <c r="AJ3" i="17"/>
  <c r="AG3" i="17"/>
  <c r="AF3" i="17"/>
  <c r="AE3" i="17"/>
  <c r="AD3" i="17"/>
  <c r="AC3" i="17"/>
  <c r="AB3" i="17"/>
  <c r="AA3" i="17"/>
  <c r="Z3" i="17"/>
  <c r="Y3" i="17"/>
  <c r="X3" i="17"/>
  <c r="W3" i="17"/>
  <c r="V3" i="17"/>
  <c r="U3" i="17"/>
  <c r="T3" i="17"/>
  <c r="S3" i="17"/>
  <c r="R3" i="17"/>
  <c r="Q3" i="17"/>
  <c r="P3" i="17"/>
  <c r="O3" i="17"/>
  <c r="N3" i="17"/>
  <c r="M3" i="17"/>
  <c r="L3" i="17"/>
  <c r="K3" i="17"/>
  <c r="J3" i="17"/>
  <c r="I3" i="17"/>
  <c r="H3" i="17"/>
  <c r="G3" i="17"/>
  <c r="F3" i="17"/>
  <c r="D23" i="20"/>
  <c r="E23" i="20"/>
  <c r="F23" i="20"/>
  <c r="L39" i="20"/>
  <c r="C26" i="20" l="1"/>
  <c r="G23" i="20" a="1"/>
  <c r="G23" i="20" s="1"/>
  <c r="C24" i="20"/>
  <c r="K21" i="20"/>
  <c r="C12" i="20" s="1"/>
  <c r="I22" i="20"/>
  <c r="J22" i="20"/>
  <c r="B40" i="20"/>
  <c r="D24" i="20"/>
  <c r="D26" i="20"/>
  <c r="F26" i="20"/>
  <c r="F24" i="20"/>
  <c r="E24" i="20"/>
  <c r="L40" i="20"/>
  <c r="E26" i="20"/>
  <c r="C25" i="20" l="1"/>
  <c r="H23" i="20"/>
  <c r="I23" i="20" s="1"/>
  <c r="H26" i="20"/>
  <c r="G26" i="20" a="1"/>
  <c r="G26" i="20" s="1"/>
  <c r="K22" i="20"/>
  <c r="C13" i="20" s="1"/>
  <c r="G24" i="20" a="1"/>
  <c r="G24" i="20" s="1"/>
  <c r="H24" i="20"/>
  <c r="C27" i="20"/>
  <c r="B41" i="20"/>
  <c r="F27" i="20"/>
  <c r="F25" i="20"/>
  <c r="L41" i="20"/>
  <c r="D27" i="20"/>
  <c r="E25" i="20"/>
  <c r="E27" i="20"/>
  <c r="D25" i="20"/>
  <c r="B42" i="20" l="1"/>
  <c r="J23" i="20"/>
  <c r="K23" i="20" s="1"/>
  <c r="C14" i="20" s="1"/>
  <c r="H25" i="20"/>
  <c r="J25" i="20" s="1"/>
  <c r="G25" i="20" a="1"/>
  <c r="G25" i="20" s="1"/>
  <c r="J26" i="20"/>
  <c r="I26" i="20"/>
  <c r="H27" i="20"/>
  <c r="G27" i="20" a="1"/>
  <c r="G27" i="20" s="1"/>
  <c r="J24" i="20"/>
  <c r="I24" i="20"/>
  <c r="C28" i="20"/>
  <c r="B43" i="20"/>
  <c r="L42" i="20"/>
  <c r="D28" i="20"/>
  <c r="L43" i="20"/>
  <c r="F28" i="20"/>
  <c r="I25" i="20" l="1"/>
  <c r="K25" i="20" s="1"/>
  <c r="K26" i="20"/>
  <c r="K24" i="20"/>
  <c r="C15" i="20" s="1"/>
  <c r="J27" i="20"/>
  <c r="I27" i="20"/>
  <c r="C29" i="20"/>
  <c r="B44" i="20"/>
  <c r="D78" i="1"/>
  <c r="D80" i="1"/>
  <c r="D81" i="1"/>
  <c r="D79" i="1"/>
  <c r="F29" i="20"/>
  <c r="D29" i="20"/>
  <c r="E28" i="20"/>
  <c r="L44" i="20"/>
  <c r="G28" i="20" l="1" a="1"/>
  <c r="G28" i="20" s="1"/>
  <c r="H28" i="20"/>
  <c r="J28" i="20" s="1"/>
  <c r="K27" i="20"/>
  <c r="C16" i="20" s="1"/>
  <c r="C30" i="20"/>
  <c r="B45" i="20"/>
  <c r="E77" i="1"/>
  <c r="L45" i="20"/>
  <c r="F30" i="20"/>
  <c r="D30" i="20"/>
  <c r="E29" i="20"/>
  <c r="E30" i="20"/>
  <c r="I28" i="20" l="1"/>
  <c r="K28" i="20" s="1"/>
  <c r="F10" i="20" s="1"/>
  <c r="Q10" i="20" s="1"/>
  <c r="G29" i="20" a="1"/>
  <c r="G29" i="20" s="1"/>
  <c r="H29" i="20"/>
  <c r="I29" i="20" s="1"/>
  <c r="G30" i="20" a="1"/>
  <c r="G30" i="20" s="1"/>
  <c r="H30" i="20"/>
  <c r="C31" i="20"/>
  <c r="C17" i="20"/>
  <c r="A17" i="20"/>
  <c r="B46" i="20"/>
  <c r="F31" i="20"/>
  <c r="E31" i="20"/>
  <c r="L46" i="20"/>
  <c r="D31" i="20"/>
  <c r="J29" i="20" l="1"/>
  <c r="K29" i="20" s="1"/>
  <c r="F11" i="20" s="1"/>
  <c r="Q11" i="20" s="1"/>
  <c r="S10" i="20"/>
  <c r="T21" i="20"/>
  <c r="G31" i="20" a="1"/>
  <c r="G31" i="20" s="1"/>
  <c r="H31" i="20"/>
  <c r="C32" i="20"/>
  <c r="J30" i="20"/>
  <c r="I30" i="20"/>
  <c r="B47" i="20"/>
  <c r="F32" i="20"/>
  <c r="D32" i="20"/>
  <c r="E32" i="20"/>
  <c r="L47" i="20"/>
  <c r="C34" i="20" l="1"/>
  <c r="S11" i="20"/>
  <c r="T22" i="20"/>
  <c r="K30" i="20"/>
  <c r="F12" i="20" s="1"/>
  <c r="Q12" i="20" s="1"/>
  <c r="C33" i="20"/>
  <c r="I31" i="20"/>
  <c r="J31" i="20"/>
  <c r="B48" i="20"/>
  <c r="F33" i="20"/>
  <c r="F34" i="20"/>
  <c r="L48" i="20"/>
  <c r="E34" i="20"/>
  <c r="E33" i="20"/>
  <c r="D33" i="20"/>
  <c r="D34" i="20"/>
  <c r="G32" i="20" l="1" a="1"/>
  <c r="G32" i="20" s="1"/>
  <c r="H32" i="20"/>
  <c r="J32" i="20" s="1"/>
  <c r="H34" i="20"/>
  <c r="G34" i="20" a="1"/>
  <c r="G34" i="20" s="1"/>
  <c r="S12" i="20"/>
  <c r="T23" i="20"/>
  <c r="K31" i="20"/>
  <c r="F13" i="20" s="1"/>
  <c r="Q13" i="20" s="1"/>
  <c r="H33" i="20"/>
  <c r="G33" i="20" a="1"/>
  <c r="G33" i="20" s="1"/>
  <c r="C35" i="20"/>
  <c r="L17" i="20"/>
  <c r="E35" i="20"/>
  <c r="D35" i="20"/>
  <c r="F35" i="20"/>
  <c r="I32" i="20" l="1"/>
  <c r="K32" i="20" s="1"/>
  <c r="F14" i="20" s="1"/>
  <c r="Q14" i="20" s="1"/>
  <c r="I34" i="20"/>
  <c r="J34" i="20"/>
  <c r="S13" i="20"/>
  <c r="T24" i="20"/>
  <c r="H35" i="20"/>
  <c r="G35" i="20" a="1"/>
  <c r="G35" i="20" s="1"/>
  <c r="J33" i="20"/>
  <c r="I33" i="20"/>
  <c r="C36" i="20"/>
  <c r="D36" i="20"/>
  <c r="E36" i="20"/>
  <c r="F36" i="20"/>
  <c r="K34" i="20" l="1"/>
  <c r="S14" i="20"/>
  <c r="T25" i="20"/>
  <c r="H36" i="20"/>
  <c r="G36" i="20" a="1"/>
  <c r="G36" i="20" s="1"/>
  <c r="I35" i="20"/>
  <c r="J35" i="20"/>
  <c r="C37" i="20"/>
  <c r="K33" i="20"/>
  <c r="F15" i="20" s="1"/>
  <c r="Q15" i="20" s="1"/>
  <c r="D37" i="20"/>
  <c r="F37" i="20"/>
  <c r="E37" i="20"/>
  <c r="S15" i="20" l="1"/>
  <c r="T26" i="20"/>
  <c r="I36" i="20"/>
  <c r="J36" i="20"/>
  <c r="C38" i="20"/>
  <c r="K35" i="20"/>
  <c r="F16" i="20" s="1"/>
  <c r="E38" i="20"/>
  <c r="D38" i="20"/>
  <c r="F38" i="20"/>
  <c r="H37" i="20" l="1"/>
  <c r="J37" i="20" s="1"/>
  <c r="G37" i="20" a="1"/>
  <c r="G37" i="20" s="1"/>
  <c r="Q16" i="20"/>
  <c r="F17" i="20"/>
  <c r="E17" i="20"/>
  <c r="K36" i="20"/>
  <c r="L16" i="20" s="1"/>
  <c r="C39" i="20"/>
  <c r="E39" i="20"/>
  <c r="D39" i="20"/>
  <c r="F39" i="20"/>
  <c r="I37" i="20" l="1"/>
  <c r="K37" i="20" s="1"/>
  <c r="I10" i="20" s="1"/>
  <c r="U10" i="20" s="1"/>
  <c r="T29" i="20" s="1"/>
  <c r="H38" i="20"/>
  <c r="I38" i="20" s="1"/>
  <c r="G38" i="20" a="1"/>
  <c r="G38" i="20" s="1"/>
  <c r="S16" i="20"/>
  <c r="S17" i="20" s="1"/>
  <c r="T27" i="20"/>
  <c r="H39" i="20"/>
  <c r="G39" i="20" a="1"/>
  <c r="G39" i="20" s="1"/>
  <c r="C40" i="20"/>
  <c r="D40" i="20"/>
  <c r="E40" i="20"/>
  <c r="F40" i="20"/>
  <c r="J38" i="20" l="1"/>
  <c r="K38" i="20" s="1"/>
  <c r="I11" i="20" s="1"/>
  <c r="U11" i="20" s="1"/>
  <c r="T30" i="20" s="1"/>
  <c r="G40" i="20" a="1"/>
  <c r="G40" i="20" s="1"/>
  <c r="C41" i="20"/>
  <c r="I39" i="20"/>
  <c r="J39" i="20"/>
  <c r="D41" i="20"/>
  <c r="F41" i="20"/>
  <c r="E41" i="20"/>
  <c r="H40" i="20" l="1"/>
  <c r="I40" i="20" s="1"/>
  <c r="K39" i="20"/>
  <c r="G41" i="20" a="1"/>
  <c r="G41" i="20" s="1"/>
  <c r="H41" i="20"/>
  <c r="C42" i="20"/>
  <c r="E42" i="20"/>
  <c r="D42" i="20"/>
  <c r="F42" i="20"/>
  <c r="J40" i="20" l="1"/>
  <c r="K40" i="20" s="1"/>
  <c r="H42" i="20"/>
  <c r="G42" i="20" a="1"/>
  <c r="G42" i="20" s="1"/>
  <c r="C43" i="20"/>
  <c r="J41" i="20"/>
  <c r="I41" i="20"/>
  <c r="E43" i="20"/>
  <c r="D43" i="20"/>
  <c r="F43" i="20"/>
  <c r="G43" i="20" l="1" a="1"/>
  <c r="G43" i="20" s="1"/>
  <c r="H43" i="20"/>
  <c r="C44" i="20"/>
  <c r="J42" i="20"/>
  <c r="I42" i="20"/>
  <c r="K41" i="20"/>
  <c r="G12" i="20"/>
  <c r="I12" i="20"/>
  <c r="U12" i="20" s="1"/>
  <c r="T31" i="20" s="1"/>
  <c r="F44" i="20"/>
  <c r="E44" i="20"/>
  <c r="D44" i="20"/>
  <c r="G44" i="20" l="1" a="1"/>
  <c r="G44" i="20" s="1"/>
  <c r="H44" i="20"/>
  <c r="C45" i="20"/>
  <c r="I13" i="20"/>
  <c r="U13" i="20" s="1"/>
  <c r="T32" i="20" s="1"/>
  <c r="K42" i="20"/>
  <c r="I43" i="20"/>
  <c r="J43" i="20"/>
  <c r="E45" i="20"/>
  <c r="D45" i="20"/>
  <c r="F45" i="20"/>
  <c r="X13" i="20" l="1"/>
  <c r="X12" i="20"/>
  <c r="X11" i="20"/>
  <c r="H45" i="20"/>
  <c r="G45" i="20" a="1"/>
  <c r="G45" i="20" s="1"/>
  <c r="I14" i="20"/>
  <c r="U14" i="20" s="1"/>
  <c r="T33" i="20" s="1"/>
  <c r="C46" i="20"/>
  <c r="K43" i="20"/>
  <c r="I44" i="20"/>
  <c r="J44" i="20"/>
  <c r="D46" i="20"/>
  <c r="E46" i="20"/>
  <c r="F46" i="20"/>
  <c r="X14" i="20" l="1"/>
  <c r="W17" i="20"/>
  <c r="X10" i="20"/>
  <c r="K44" i="20"/>
  <c r="G46" i="20" a="1"/>
  <c r="G46" i="20" s="1"/>
  <c r="C47" i="20"/>
  <c r="J45" i="20"/>
  <c r="I45" i="20"/>
  <c r="D47" i="20"/>
  <c r="E47" i="20"/>
  <c r="F47" i="20"/>
  <c r="H46" i="20" l="1"/>
  <c r="I46" i="20" s="1"/>
  <c r="C48" i="20"/>
  <c r="K45" i="20"/>
  <c r="F48" i="20"/>
  <c r="D48" i="20"/>
  <c r="H47" i="20" l="1"/>
  <c r="I47" i="20" s="1"/>
  <c r="G47" i="20" a="1"/>
  <c r="G47" i="20" s="1"/>
  <c r="J46" i="20"/>
  <c r="K46" i="20" s="1"/>
  <c r="E48" i="20"/>
  <c r="G48" i="20" l="1" a="1"/>
  <c r="G48" i="20" s="1"/>
  <c r="H48" i="20"/>
  <c r="I48" i="20" s="1"/>
  <c r="J47" i="20"/>
  <c r="K47" i="20" s="1"/>
  <c r="J48" i="20" l="1"/>
  <c r="K48" i="20" s="1"/>
  <c r="I16" i="20" s="1"/>
  <c r="G16" i="20" s="1"/>
  <c r="U16" i="20" l="1"/>
  <c r="X16" i="20" s="1"/>
  <c r="I15" i="20"/>
  <c r="G15" i="20" s="1"/>
  <c r="T35" i="20" l="1"/>
  <c r="U15" i="20"/>
  <c r="X15" i="20" s="1"/>
  <c r="X17" i="20" s="1"/>
  <c r="H17" i="20"/>
  <c r="I17" i="20"/>
  <c r="T34" i="20" l="1"/>
  <c r="U4" i="20" s="1"/>
  <c r="V4" i="20" s="1"/>
  <c r="X5" i="20"/>
  <c r="X6" i="20" s="1"/>
  <c r="W5" i="20"/>
  <c r="S5" i="20" l="1"/>
  <c r="T5" i="20" s="1"/>
  <c r="U5" i="20"/>
  <c r="V5" i="20" s="1"/>
  <c r="U6" i="20" s="1"/>
  <c r="X18" i="20" s="1"/>
  <c r="S4" i="20"/>
  <c r="T4" i="20" s="1"/>
  <c r="S6" i="20" l="1"/>
  <c r="S18" i="20" s="1"/>
  <c r="W2" i="20" s="1"/>
  <c r="X2" i="2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M1" authorId="0" shapeId="0" xr:uid="{00000000-0006-0000-0000-000001000000}">
      <text>
        <r>
          <rPr>
            <b/>
            <sz val="9"/>
            <color indexed="81"/>
            <rFont val="Tahoma"/>
            <family val="2"/>
          </rPr>
          <t>K.M. Chong:</t>
        </r>
        <r>
          <rPr>
            <sz val="9"/>
            <color indexed="81"/>
            <rFont val="Tahoma"/>
            <family val="2"/>
          </rPr>
          <t xml:space="preserve">
Do not change or delete
Used by macro to create drop down list</t>
        </r>
      </text>
    </comment>
    <comment ref="N1" authorId="0" shapeId="0" xr:uid="{00000000-0006-0000-0000-000002000000}">
      <text>
        <r>
          <rPr>
            <b/>
            <sz val="9"/>
            <color indexed="81"/>
            <rFont val="Tahoma"/>
            <family val="2"/>
          </rPr>
          <t>K.M. Chong:</t>
        </r>
        <r>
          <rPr>
            <sz val="9"/>
            <color indexed="81"/>
            <rFont val="Tahoma"/>
            <family val="2"/>
          </rPr>
          <t xml:space="preserve">
Do not change or delete
Used by macro to create drop down list</t>
        </r>
      </text>
    </comment>
    <comment ref="O1" authorId="0" shapeId="0" xr:uid="{00000000-0006-0000-0000-000003000000}">
      <text>
        <r>
          <rPr>
            <b/>
            <sz val="9"/>
            <color indexed="81"/>
            <rFont val="Tahoma"/>
            <family val="2"/>
          </rPr>
          <t>K.M. Chong:</t>
        </r>
        <r>
          <rPr>
            <sz val="9"/>
            <color indexed="81"/>
            <rFont val="Tahoma"/>
            <family val="2"/>
          </rPr>
          <t xml:space="preserve">
Do not change or delete
Used by macro to create drop down list</t>
        </r>
      </text>
    </comment>
    <comment ref="C2" authorId="0" shapeId="0" xr:uid="{00000000-0006-0000-0000-000004000000}">
      <text>
        <r>
          <rPr>
            <b/>
            <sz val="9"/>
            <color indexed="81"/>
            <rFont val="Tahoma"/>
            <family val="2"/>
          </rPr>
          <t>K.M. Chong:</t>
        </r>
        <r>
          <rPr>
            <sz val="9"/>
            <color indexed="81"/>
            <rFont val="Tahoma"/>
            <family val="2"/>
          </rPr>
          <t xml:space="preserve">
Name list from M1:O50</t>
        </r>
      </text>
    </comment>
    <comment ref="E2" authorId="0" shapeId="0" xr:uid="{00000000-0006-0000-0000-000005000000}">
      <text>
        <r>
          <rPr>
            <b/>
            <sz val="9"/>
            <color indexed="81"/>
            <rFont val="Tahoma"/>
            <family val="2"/>
          </rPr>
          <t>K.M. Chong:</t>
        </r>
        <r>
          <rPr>
            <sz val="9"/>
            <color indexed="81"/>
            <rFont val="Tahoma"/>
            <family val="2"/>
          </rPr>
          <t xml:space="preserve">
Used by macro.
Do not change or delete</t>
        </r>
      </text>
    </comment>
    <comment ref="I2" authorId="0" shapeId="0" xr:uid="{00000000-0006-0000-0000-000006000000}">
      <text>
        <r>
          <rPr>
            <b/>
            <sz val="9"/>
            <color indexed="81"/>
            <rFont val="Tahoma"/>
            <family val="2"/>
          </rPr>
          <t>K.M. Chong:</t>
        </r>
        <r>
          <rPr>
            <sz val="9"/>
            <color indexed="81"/>
            <rFont val="Tahoma"/>
            <family val="2"/>
          </rPr>
          <t xml:space="preserve">
Graduation co-hort
 - Gyy-1, graduation month = April
 - Gyy-4, graduation month = August
 - Gyy-8, graduation month = December</t>
        </r>
      </text>
    </comment>
    <comment ref="X2" authorId="0" shapeId="0" xr:uid="{00000000-0006-0000-0000-000007000000}">
      <text>
        <r>
          <rPr>
            <b/>
            <sz val="9"/>
            <color indexed="81"/>
            <rFont val="Tahoma"/>
            <family val="2"/>
          </rPr>
          <t>K.M. Chong:</t>
        </r>
        <r>
          <rPr>
            <sz val="9"/>
            <color indexed="81"/>
            <rFont val="Tahoma"/>
            <family val="2"/>
          </rPr>
          <t xml:space="preserve">
Delta to offical Ave%
should be &lt; 0.5</t>
        </r>
      </text>
    </comment>
    <comment ref="B19" authorId="0" shapeId="0" xr:uid="{00000000-0006-0000-0000-000008000000}">
      <text>
        <r>
          <rPr>
            <b/>
            <sz val="9"/>
            <color indexed="81"/>
            <rFont val="Tahoma"/>
            <family val="2"/>
          </rPr>
          <t>K.M. Chong:</t>
        </r>
        <r>
          <rPr>
            <sz val="9"/>
            <color indexed="81"/>
            <rFont val="Tahoma"/>
            <family val="2"/>
          </rPr>
          <t xml:space="preserve">
Key in first column number</t>
        </r>
      </text>
    </comment>
    <comment ref="C19" authorId="0" shapeId="0" xr:uid="{00000000-0006-0000-0000-000009000000}">
      <text>
        <r>
          <rPr>
            <b/>
            <sz val="9"/>
            <color indexed="81"/>
            <rFont val="Tahoma"/>
            <family val="2"/>
          </rPr>
          <t>K.M. Chong:</t>
        </r>
        <r>
          <rPr>
            <sz val="9"/>
            <color indexed="81"/>
            <rFont val="Tahoma"/>
            <family val="2"/>
          </rPr>
          <t xml:space="preserve">
Key in first column number</t>
        </r>
      </text>
    </comment>
    <comment ref="C49" authorId="0" shapeId="0" xr:uid="{00000000-0006-0000-0000-00000A000000}">
      <text>
        <r>
          <rPr>
            <b/>
            <sz val="9"/>
            <color indexed="81"/>
            <rFont val="Tahoma"/>
            <family val="2"/>
          </rPr>
          <t>K.M. Chong:</t>
        </r>
        <r>
          <rPr>
            <sz val="9"/>
            <color indexed="81"/>
            <rFont val="Tahoma"/>
            <family val="2"/>
          </rPr>
          <t xml:space="preserve">
Key in first column number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Usha Jayahkudy</author>
  </authors>
  <commentList>
    <comment ref="AD1" authorId="0" shapeId="0" xr:uid="{00000000-0006-0000-0100-000001000000}">
      <text>
        <r>
          <rPr>
            <sz val="9"/>
            <color indexed="81"/>
            <rFont val="Tahoma"/>
            <family val="2"/>
          </rPr>
          <t>Programming and Algorithms</t>
        </r>
      </text>
    </comment>
    <comment ref="AG1" authorId="0" shapeId="0" xr:uid="{00000000-0006-0000-0100-000002000000}">
      <text>
        <r>
          <rPr>
            <sz val="9"/>
            <color indexed="81"/>
            <rFont val="Tahoma"/>
            <family val="2"/>
          </rPr>
          <t>Software Design</t>
        </r>
      </text>
    </comment>
    <comment ref="AJ1" authorId="0" shapeId="0" xr:uid="{00000000-0006-0000-0100-000003000000}">
      <text>
        <r>
          <rPr>
            <sz val="9"/>
            <color indexed="81"/>
            <rFont val="Tahoma"/>
            <family val="2"/>
          </rPr>
          <t>Mathematics for Computer Science</t>
        </r>
      </text>
    </comment>
    <comment ref="AM1" authorId="0" shapeId="0" xr:uid="{00000000-0006-0000-0100-000004000000}">
      <text>
        <r>
          <rPr>
            <sz val="9"/>
            <color indexed="81"/>
            <rFont val="Tahoma"/>
            <family val="2"/>
          </rPr>
          <t xml:space="preserve">Object Oriented Programming </t>
        </r>
      </text>
    </comment>
    <comment ref="AP1" authorId="0" shapeId="0" xr:uid="{00000000-0006-0000-0100-000005000000}">
      <text>
        <r>
          <rPr>
            <sz val="9"/>
            <color indexed="81"/>
            <rFont val="Tahoma"/>
            <family val="2"/>
          </rPr>
          <t>Computer Architecture and Networks</t>
        </r>
      </text>
    </comment>
    <comment ref="AS1" authorId="0" shapeId="0" xr:uid="{00000000-0006-0000-0100-000006000000}">
      <text>
        <r>
          <rPr>
            <sz val="9"/>
            <color indexed="81"/>
            <rFont val="Tahoma"/>
            <family val="2"/>
          </rPr>
          <t>Database Systems</t>
        </r>
      </text>
    </comment>
    <comment ref="AV1" authorId="0" shapeId="0" xr:uid="{00000000-0006-0000-0100-000007000000}">
      <text>
        <r>
          <rPr>
            <sz val="9"/>
            <color indexed="81"/>
            <rFont val="Tahoma"/>
            <family val="2"/>
          </rPr>
          <t>Computer Science All 1</t>
        </r>
      </text>
    </comment>
    <comment ref="AY1" authorId="0" shapeId="0" xr:uid="{00000000-0006-0000-0100-000008000000}">
      <text>
        <r>
          <rPr>
            <sz val="9"/>
            <color indexed="81"/>
            <rFont val="Tahoma"/>
            <family val="2"/>
          </rPr>
          <t>Computer Science All 2</t>
        </r>
      </text>
    </comment>
    <comment ref="BB1" authorId="0" shapeId="0" xr:uid="{00000000-0006-0000-0100-000009000000}">
      <text>
        <r>
          <rPr>
            <sz val="9"/>
            <color indexed="81"/>
            <rFont val="Tahoma"/>
            <family val="2"/>
          </rPr>
          <t>Smart Phone Apps: From Concept to Design and Market</t>
        </r>
      </text>
    </comment>
    <comment ref="BE1" authorId="0" shapeId="0" xr:uid="{00000000-0006-0000-0100-00000A000000}">
      <text>
        <r>
          <rPr>
            <sz val="9"/>
            <color indexed="81"/>
            <rFont val="Tahoma"/>
            <family val="2"/>
          </rPr>
          <t>Introduction to Artificial Intelligence</t>
        </r>
      </text>
    </comment>
    <comment ref="BH1" authorId="0" shapeId="0" xr:uid="{00000000-0006-0000-0100-00000B000000}">
      <text>
        <r>
          <rPr>
            <sz val="9"/>
            <color indexed="81"/>
            <rFont val="Tahoma"/>
            <family val="2"/>
          </rPr>
          <t>Software Engineering</t>
        </r>
      </text>
    </comment>
    <comment ref="BK1" authorId="0" shapeId="0" xr:uid="{00000000-0006-0000-0100-00000C000000}">
      <text>
        <r>
          <rPr>
            <sz val="9"/>
            <color indexed="81"/>
            <rFont val="Tahoma"/>
            <family val="2"/>
          </rPr>
          <t>Theory Of Computation</t>
        </r>
      </text>
    </comment>
    <comment ref="BN1" authorId="0" shapeId="0" xr:uid="{00000000-0006-0000-0100-00000D000000}">
      <text>
        <r>
          <rPr>
            <sz val="9"/>
            <color indexed="81"/>
            <rFont val="Tahoma"/>
            <family val="2"/>
          </rPr>
          <t>Advanced Algorithms</t>
        </r>
      </text>
    </comment>
    <comment ref="BQ1" authorId="0" shapeId="0" xr:uid="{00000000-0006-0000-0100-00000E000000}">
      <text>
        <r>
          <rPr>
            <sz val="9"/>
            <color indexed="81"/>
            <rFont val="Tahoma"/>
            <family val="2"/>
          </rPr>
          <t xml:space="preserve">Operating Systems and Security </t>
        </r>
      </text>
    </comment>
    <comment ref="BT1" authorId="0" shapeId="0" xr:uid="{00000000-0006-0000-0100-00000F000000}">
      <text>
        <r>
          <rPr>
            <sz val="9"/>
            <color indexed="81"/>
            <rFont val="Tahoma"/>
            <family val="2"/>
          </rPr>
          <t>Data Science</t>
        </r>
      </text>
    </comment>
    <comment ref="BW1" authorId="0" shapeId="0" xr:uid="{00000000-0006-0000-0100-000010000000}">
      <text>
        <r>
          <rPr>
            <sz val="9"/>
            <color indexed="81"/>
            <rFont val="Tahoma"/>
            <family val="2"/>
          </rPr>
          <t>Big Data Programming Project</t>
        </r>
      </text>
    </comment>
    <comment ref="BZ1" authorId="0" shapeId="0" xr:uid="{00000000-0006-0000-0100-000011000000}">
      <text>
        <r>
          <rPr>
            <sz val="9"/>
            <color indexed="81"/>
            <rFont val="Tahoma"/>
            <family val="2"/>
          </rPr>
          <t>Android Development Skills</t>
        </r>
      </text>
    </comment>
    <comment ref="CC1" authorId="0" shapeId="0" xr:uid="{00000000-0006-0000-0100-000012000000}">
      <text>
        <r>
          <rPr>
            <sz val="9"/>
            <color indexed="81"/>
            <rFont val="Tahoma"/>
            <family val="2"/>
          </rPr>
          <t>Internship</t>
        </r>
      </text>
    </comment>
    <comment ref="CF1" authorId="0" shapeId="0" xr:uid="{00000000-0006-0000-0100-000013000000}">
      <text>
        <r>
          <rPr>
            <sz val="9"/>
            <color indexed="81"/>
            <rFont val="Tahoma"/>
            <family val="2"/>
          </rPr>
          <t>Individual Project Preparation</t>
        </r>
      </text>
    </comment>
    <comment ref="CI1" authorId="0" shapeId="0" xr:uid="{00000000-0006-0000-0100-000014000000}">
      <text>
        <r>
          <rPr>
            <sz val="9"/>
            <color indexed="81"/>
            <rFont val="Tahoma"/>
            <family val="2"/>
          </rPr>
          <t>Individual Project</t>
        </r>
      </text>
    </comment>
    <comment ref="CL1" authorId="0" shapeId="0" xr:uid="{00000000-0006-0000-0100-000015000000}">
      <text>
        <r>
          <rPr>
            <sz val="9"/>
            <color indexed="81"/>
            <rFont val="Tahoma"/>
            <family val="2"/>
          </rPr>
          <t>Events Project Management</t>
        </r>
      </text>
    </comment>
    <comment ref="CO1" authorId="0" shapeId="0" xr:uid="{00000000-0006-0000-0100-000016000000}">
      <text>
        <r>
          <rPr>
            <sz val="9"/>
            <color indexed="81"/>
            <rFont val="Tahoma"/>
            <family val="2"/>
          </rPr>
          <t>Hi-Tech Entrepreneurship</t>
        </r>
      </text>
    </comment>
    <comment ref="CR1" authorId="0" shapeId="0" xr:uid="{00000000-0006-0000-0100-000017000000}">
      <text>
        <r>
          <rPr>
            <sz val="9"/>
            <color indexed="81"/>
            <rFont val="Tahoma"/>
            <family val="2"/>
          </rPr>
          <t>Security</t>
        </r>
      </text>
    </comment>
    <comment ref="CU1" authorId="0" shapeId="0" xr:uid="{00000000-0006-0000-0100-000018000000}">
      <text>
        <r>
          <rPr>
            <sz val="9"/>
            <color indexed="81"/>
            <rFont val="Tahoma"/>
            <family val="2"/>
          </rPr>
          <t>Machine Learning and Related Applications</t>
        </r>
      </text>
    </comment>
    <comment ref="CX1" authorId="0" shapeId="0" xr:uid="{00000000-0006-0000-0100-000019000000}">
      <text>
        <r>
          <rPr>
            <sz val="9"/>
            <color indexed="81"/>
            <rFont val="Tahoma"/>
            <family val="2"/>
          </rPr>
          <t>Mobile App Development</t>
        </r>
      </text>
    </comment>
    <comment ref="DA1" authorId="0" shapeId="0" xr:uid="{00000000-0006-0000-0100-00001A000000}">
      <text>
        <r>
          <rPr>
            <sz val="9"/>
            <color indexed="81"/>
            <rFont val="Tahoma"/>
            <family val="2"/>
          </rPr>
          <t>Web API Development</t>
        </r>
      </text>
    </comment>
    <comment ref="DD1" authorId="0" shapeId="0" xr:uid="{00000000-0006-0000-0100-00001B000000}">
      <text>
        <r>
          <rPr>
            <sz val="9"/>
            <color indexed="81"/>
            <rFont val="Tahoma"/>
            <family val="2"/>
          </rPr>
          <t>Parallel Distributed Programming</t>
        </r>
      </text>
    </comment>
    <comment ref="DG1" authorId="0" shapeId="0" xr:uid="{00000000-0006-0000-0100-00001C000000}">
      <text>
        <r>
          <rPr>
            <sz val="9"/>
            <color indexed="81"/>
            <rFont val="Tahoma"/>
            <family val="2"/>
          </rPr>
          <t>Advanced Programming Paradigms</t>
        </r>
      </text>
    </comment>
    <comment ref="DJ1" authorId="0" shapeId="0" xr:uid="{00000000-0006-0000-0100-00001D000000}">
      <text>
        <r>
          <rPr>
            <sz val="9"/>
            <color indexed="81"/>
            <rFont val="Tahoma"/>
            <family val="2"/>
          </rPr>
          <t>Dummy Module 1</t>
        </r>
      </text>
    </comment>
    <comment ref="DM1" authorId="0" shapeId="0" xr:uid="{00000000-0006-0000-0100-00001E000000}">
      <text>
        <r>
          <rPr>
            <sz val="9"/>
            <color indexed="81"/>
            <rFont val="Tahoma"/>
            <family val="2"/>
          </rPr>
          <t>Dummy Module 2</t>
        </r>
      </text>
    </comment>
    <comment ref="DP2" authorId="1" shapeId="0" xr:uid="{00000000-0006-0000-0100-00001F000000}">
      <text>
        <r>
          <rPr>
            <b/>
            <sz val="9"/>
            <color indexed="81"/>
            <rFont val="Tahoma"/>
            <family val="2"/>
          </rPr>
          <t>K.M. Chong:</t>
        </r>
        <r>
          <rPr>
            <sz val="9"/>
            <color indexed="81"/>
            <rFont val="Tahoma"/>
            <family val="2"/>
          </rPr>
          <t xml:space="preserve">
Do not delete!
Used for macro run</t>
        </r>
      </text>
    </comment>
    <comment ref="DW3" authorId="1" shapeId="0" xr:uid="{00000000-0006-0000-0100-000020000000}">
      <text>
        <r>
          <rPr>
            <sz val="9"/>
            <color indexed="81"/>
            <rFont val="Tahoma"/>
            <family val="2"/>
          </rPr>
          <t>MPU3123 - Tamadun Islam ..._x000D_
MPU3173 - Malaysian Studies 3</t>
        </r>
      </text>
    </comment>
    <comment ref="DX3" authorId="1" shapeId="0" xr:uid="{00000000-0006-0000-0100-000021000000}">
      <text>
        <r>
          <rPr>
            <sz val="9"/>
            <color indexed="81"/>
            <rFont val="Tahoma"/>
            <family val="2"/>
          </rPr>
          <t xml:space="preserve">MPU3113 - Hubungan Etnik_x000D_
MPU3143 - B M Komunicasi 2 </t>
        </r>
      </text>
    </comment>
    <comment ref="DY3" authorId="1" shapeId="0" xr:uid="{00000000-0006-0000-0100-000022000000}">
      <text>
        <r>
          <rPr>
            <sz val="9"/>
            <color indexed="81"/>
            <rFont val="Tahoma"/>
            <family val="2"/>
          </rPr>
          <t>MPU3253 - Design Thinking_x000D_
MPU3213 - Bahasa Kebangsaan A</t>
        </r>
      </text>
    </comment>
    <comment ref="DZ3" authorId="1" shapeId="0" xr:uid="{00000000-0006-0000-0100-000023000000}">
      <text>
        <r>
          <rPr>
            <sz val="9"/>
            <color indexed="81"/>
            <rFont val="Tahoma"/>
            <family val="2"/>
          </rPr>
          <t>MPU3343 - Corporate Social Responsibility</t>
        </r>
      </text>
    </comment>
    <comment ref="EA3" authorId="1" shapeId="0" xr:uid="{00000000-0006-0000-0100-000024000000}">
      <text>
        <r>
          <rPr>
            <sz val="9"/>
            <color indexed="81"/>
            <rFont val="Tahoma"/>
            <family val="2"/>
          </rPr>
          <t>MPU3442 - Community Service</t>
        </r>
      </text>
    </comment>
    <comment ref="EB3" authorId="0" shapeId="0" xr:uid="{00000000-0006-0000-0100-000025000000}">
      <text>
        <r>
          <rPr>
            <sz val="9"/>
            <color indexed="81"/>
            <rFont val="Tahoma"/>
            <family val="2"/>
          </rPr>
          <t>INT4000CEM - Programming and Algorithms</t>
        </r>
      </text>
    </comment>
    <comment ref="EC3" authorId="0" shapeId="0" xr:uid="{00000000-0006-0000-0100-000026000000}">
      <text>
        <r>
          <rPr>
            <sz val="9"/>
            <color indexed="81"/>
            <rFont val="Tahoma"/>
            <family val="2"/>
          </rPr>
          <t>INT4067CEM - Software Design</t>
        </r>
      </text>
    </comment>
    <comment ref="ED3" authorId="0" shapeId="0" xr:uid="{00000000-0006-0000-0100-000027000000}">
      <text>
        <r>
          <rPr>
            <sz val="9"/>
            <color indexed="81"/>
            <rFont val="Tahoma"/>
            <family val="2"/>
          </rPr>
          <t>INT4068CEM - Mathematics for Computer Science</t>
        </r>
      </text>
    </comment>
    <comment ref="EE3" authorId="0" shapeId="0" xr:uid="{00000000-0006-0000-0100-000028000000}">
      <text>
        <r>
          <rPr>
            <sz val="9"/>
            <color indexed="81"/>
            <rFont val="Tahoma"/>
            <family val="2"/>
          </rPr>
          <t xml:space="preserve">INT4003CEM - Object Oriented Programming </t>
        </r>
      </text>
    </comment>
    <comment ref="EF3" authorId="0" shapeId="0" xr:uid="{00000000-0006-0000-0100-000029000000}">
      <text>
        <r>
          <rPr>
            <sz val="9"/>
            <color indexed="81"/>
            <rFont val="Tahoma"/>
            <family val="2"/>
          </rPr>
          <t>INT4004CEM - Computer Architecture and Networks</t>
        </r>
      </text>
    </comment>
    <comment ref="EG3" authorId="0" shapeId="0" xr:uid="{00000000-0006-0000-0100-00002A000000}">
      <text>
        <r>
          <rPr>
            <sz val="9"/>
            <color indexed="81"/>
            <rFont val="Tahoma"/>
            <family val="2"/>
          </rPr>
          <t>INT4005CEM - Database Systems</t>
        </r>
      </text>
    </comment>
    <comment ref="EH3" authorId="0" shapeId="0" xr:uid="{00000000-0006-0000-0100-00002B000000}">
      <text>
        <r>
          <rPr>
            <sz val="9"/>
            <color indexed="81"/>
            <rFont val="Tahoma"/>
            <family val="2"/>
          </rPr>
          <t>INT4006CEM - Computer Science All 1</t>
        </r>
      </text>
    </comment>
    <comment ref="EI3" authorId="0" shapeId="0" xr:uid="{00000000-0006-0000-0100-00002C000000}">
      <text>
        <r>
          <rPr>
            <sz val="9"/>
            <color indexed="81"/>
            <rFont val="Tahoma"/>
            <family val="2"/>
          </rPr>
          <t>INT4007CEM - Computer Science All 2</t>
        </r>
      </text>
    </comment>
    <comment ref="EJ3" authorId="0" shapeId="0" xr:uid="{00000000-0006-0000-0100-00002D000000}">
      <text>
        <r>
          <rPr>
            <sz val="9"/>
            <color indexed="81"/>
            <rFont val="Tahoma"/>
            <family val="2"/>
          </rPr>
          <t>INTA101SGI - Smart Phone Apps: From Concept to Design and Market</t>
        </r>
      </text>
    </comment>
    <comment ref="EK3" authorId="0" shapeId="0" xr:uid="{00000000-0006-0000-0100-00002E000000}">
      <text>
        <r>
          <rPr>
            <sz val="9"/>
            <color indexed="81"/>
            <rFont val="Tahoma"/>
            <family val="2"/>
          </rPr>
          <t>INT5000CEM - Introduction to Artificial Intelligence</t>
        </r>
      </text>
    </comment>
    <comment ref="EL3" authorId="0" shapeId="0" xr:uid="{00000000-0006-0000-0100-00002F000000}">
      <text>
        <r>
          <rPr>
            <sz val="9"/>
            <color indexed="81"/>
            <rFont val="Tahoma"/>
            <family val="2"/>
          </rPr>
          <t>INT5001CEM - Software Engineering</t>
        </r>
      </text>
    </comment>
    <comment ref="EM3" authorId="0" shapeId="0" xr:uid="{00000000-0006-0000-0100-000030000000}">
      <text>
        <r>
          <rPr>
            <sz val="9"/>
            <color indexed="81"/>
            <rFont val="Tahoma"/>
            <family val="2"/>
          </rPr>
          <t>INT5002CEM - Theory Of Computation</t>
        </r>
      </text>
    </comment>
    <comment ref="EN3" authorId="0" shapeId="0" xr:uid="{00000000-0006-0000-0100-000031000000}">
      <text>
        <r>
          <rPr>
            <sz val="9"/>
            <color indexed="81"/>
            <rFont val="Tahoma"/>
            <family val="2"/>
          </rPr>
          <t>INT5003CEM - Advanced Algorithms</t>
        </r>
      </text>
    </comment>
    <comment ref="EO3" authorId="0" shapeId="0" xr:uid="{00000000-0006-0000-0100-000032000000}">
      <text>
        <r>
          <rPr>
            <sz val="9"/>
            <color indexed="81"/>
            <rFont val="Tahoma"/>
            <family val="2"/>
          </rPr>
          <t xml:space="preserve">INT5004CEM - Operating Systems and Security </t>
        </r>
      </text>
    </comment>
    <comment ref="EP3" authorId="0" shapeId="0" xr:uid="{00000000-0006-0000-0100-000033000000}">
      <text>
        <r>
          <rPr>
            <sz val="9"/>
            <color indexed="81"/>
            <rFont val="Tahoma"/>
            <family val="2"/>
          </rPr>
          <t>INT5005CEM - Data Science</t>
        </r>
      </text>
    </comment>
    <comment ref="EQ3" authorId="0" shapeId="0" xr:uid="{00000000-0006-0000-0100-000034000000}">
      <text>
        <r>
          <rPr>
            <sz val="9"/>
            <color indexed="81"/>
            <rFont val="Tahoma"/>
            <family val="2"/>
          </rPr>
          <t>INT5011CEM - Big Data Programming Project</t>
        </r>
      </text>
    </comment>
    <comment ref="ER3" authorId="0" shapeId="0" xr:uid="{00000000-0006-0000-0100-000035000000}">
      <text>
        <r>
          <rPr>
            <sz val="9"/>
            <color indexed="81"/>
            <rFont val="Tahoma"/>
            <family val="2"/>
          </rPr>
          <t>INTA202SGI - Android Development Skills</t>
        </r>
      </text>
    </comment>
    <comment ref="ES3" authorId="0" shapeId="0" xr:uid="{00000000-0006-0000-0100-000036000000}">
      <text>
        <r>
          <rPr>
            <sz val="9"/>
            <color indexed="81"/>
            <rFont val="Tahoma"/>
            <family val="2"/>
          </rPr>
          <t>INT5012CEM - Internship</t>
        </r>
      </text>
    </comment>
    <comment ref="ET3" authorId="0" shapeId="0" xr:uid="{00000000-0006-0000-0100-000037000000}">
      <text>
        <r>
          <rPr>
            <sz val="9"/>
            <color indexed="81"/>
            <rFont val="Tahoma"/>
            <family val="2"/>
          </rPr>
          <t>INT6000CEM - Individual Project Preparation</t>
        </r>
      </text>
    </comment>
    <comment ref="EU3" authorId="0" shapeId="0" xr:uid="{00000000-0006-0000-0100-000038000000}">
      <text>
        <r>
          <rPr>
            <sz val="9"/>
            <color indexed="81"/>
            <rFont val="Tahoma"/>
            <family val="2"/>
          </rPr>
          <t>INT6001CEM - Individual Project</t>
        </r>
      </text>
    </comment>
    <comment ref="EV3" authorId="0" shapeId="0" xr:uid="{00000000-0006-0000-0100-000039000000}">
      <text>
        <r>
          <rPr>
            <sz val="9"/>
            <color indexed="81"/>
            <rFont val="Tahoma"/>
            <family val="2"/>
          </rPr>
          <t>INTA301SAM - Events Project Management</t>
        </r>
      </text>
    </comment>
    <comment ref="EW3" authorId="0" shapeId="0" xr:uid="{00000000-0006-0000-0100-00003A000000}">
      <text>
        <r>
          <rPr>
            <sz val="9"/>
            <color indexed="81"/>
            <rFont val="Tahoma"/>
            <family val="2"/>
          </rPr>
          <t>INTA305IAE - Hi-Tech Entrepreneurship</t>
        </r>
      </text>
    </comment>
    <comment ref="EX3" authorId="0" shapeId="0" xr:uid="{00000000-0006-0000-0100-00003B000000}">
      <text>
        <r>
          <rPr>
            <sz val="9"/>
            <color indexed="81"/>
            <rFont val="Tahoma"/>
            <family val="2"/>
          </rPr>
          <t>INT6005CEM - Security</t>
        </r>
      </text>
    </comment>
    <comment ref="EY3" authorId="0" shapeId="0" xr:uid="{00000000-0006-0000-0100-00003C000000}">
      <text>
        <r>
          <rPr>
            <sz val="9"/>
            <color indexed="81"/>
            <rFont val="Tahoma"/>
            <family val="2"/>
          </rPr>
          <t>INT6006CEM - Machine Learning and Related Applications</t>
        </r>
      </text>
    </comment>
    <comment ref="EZ3" authorId="0" shapeId="0" xr:uid="{00000000-0006-0000-0100-00003D000000}">
      <text>
        <r>
          <rPr>
            <sz val="9"/>
            <color indexed="81"/>
            <rFont val="Tahoma"/>
            <family val="2"/>
          </rPr>
          <t>INT6002CEM - Mobile App Development</t>
        </r>
      </text>
    </comment>
    <comment ref="FA3" authorId="0" shapeId="0" xr:uid="{00000000-0006-0000-0100-00003E000000}">
      <text>
        <r>
          <rPr>
            <sz val="9"/>
            <color indexed="81"/>
            <rFont val="Tahoma"/>
            <family val="2"/>
          </rPr>
          <t>INT6003CEM - Web API Development</t>
        </r>
      </text>
    </comment>
    <comment ref="FB3" authorId="0" shapeId="0" xr:uid="{00000000-0006-0000-0100-00003F000000}">
      <text>
        <r>
          <rPr>
            <sz val="9"/>
            <color indexed="81"/>
            <rFont val="Tahoma"/>
            <family val="2"/>
          </rPr>
          <t>INT6004CEM - Parallel Distributed Programming</t>
        </r>
      </text>
    </comment>
    <comment ref="FC3" authorId="0" shapeId="0" xr:uid="{00000000-0006-0000-0100-000040000000}">
      <text>
        <r>
          <rPr>
            <sz val="9"/>
            <color indexed="81"/>
            <rFont val="Tahoma"/>
            <family val="2"/>
          </rPr>
          <t>INT6008CEM - Advanced Programming Paradigms</t>
        </r>
      </text>
    </comment>
    <comment ref="FD3" authorId="0" shapeId="0" xr:uid="{00000000-0006-0000-0100-000041000000}">
      <text>
        <r>
          <rPr>
            <sz val="9"/>
            <color indexed="81"/>
            <rFont val="Tahoma"/>
            <family val="2"/>
          </rPr>
          <t>INT301XX - Dummy Module 1</t>
        </r>
      </text>
    </comment>
    <comment ref="FE3" authorId="0" shapeId="0" xr:uid="{00000000-0006-0000-0100-000042000000}">
      <text>
        <r>
          <rPr>
            <sz val="9"/>
            <color indexed="81"/>
            <rFont val="Tahoma"/>
            <family val="2"/>
          </rPr>
          <t>INT302XX - Dummy Module 2</t>
        </r>
      </text>
    </comment>
    <comment ref="FG3" authorId="1" shapeId="0" xr:uid="{00000000-0006-0000-0100-000043000000}">
      <text>
        <r>
          <rPr>
            <sz val="9"/>
            <color indexed="81"/>
            <rFont val="Tahoma"/>
            <family val="2"/>
          </rPr>
          <t>MPU3123 - Tamadun Islam ..._x000D_
MPU3173 - Malaysian Studies 3</t>
        </r>
      </text>
    </comment>
    <comment ref="FH3" authorId="1" shapeId="0" xr:uid="{00000000-0006-0000-0100-000044000000}">
      <text>
        <r>
          <rPr>
            <sz val="9"/>
            <color indexed="81"/>
            <rFont val="Tahoma"/>
            <family val="2"/>
          </rPr>
          <t xml:space="preserve">MPU3113 - Hubungan Etnik_x000D_
MPU3143 - B M Komunicasi 2 </t>
        </r>
      </text>
    </comment>
    <comment ref="FI3" authorId="1" shapeId="0" xr:uid="{00000000-0006-0000-0100-000045000000}">
      <text>
        <r>
          <rPr>
            <sz val="9"/>
            <color indexed="81"/>
            <rFont val="Tahoma"/>
            <family val="2"/>
          </rPr>
          <t>MPU3253 - Design Thinking_x000D_
MPU3213 - Bahasa Kebangsaan A</t>
        </r>
      </text>
    </comment>
    <comment ref="FJ3" authorId="1" shapeId="0" xr:uid="{00000000-0006-0000-0100-000046000000}">
      <text>
        <r>
          <rPr>
            <sz val="9"/>
            <color indexed="81"/>
            <rFont val="Tahoma"/>
            <family val="2"/>
          </rPr>
          <t>MPU3343 - Corporate Social Responsibility</t>
        </r>
      </text>
    </comment>
    <comment ref="FK3" authorId="1" shapeId="0" xr:uid="{00000000-0006-0000-0100-000047000000}">
      <text>
        <r>
          <rPr>
            <sz val="9"/>
            <color indexed="81"/>
            <rFont val="Tahoma"/>
            <family val="2"/>
          </rPr>
          <t>MPU3442 - Community Service</t>
        </r>
      </text>
    </comment>
    <comment ref="FL3" authorId="0" shapeId="0" xr:uid="{00000000-0006-0000-0100-000048000000}">
      <text>
        <r>
          <rPr>
            <sz val="9"/>
            <color indexed="81"/>
            <rFont val="Tahoma"/>
            <family val="2"/>
          </rPr>
          <t>INT4000CEM - Programming and Algorithms</t>
        </r>
      </text>
    </comment>
    <comment ref="FM3" authorId="0" shapeId="0" xr:uid="{00000000-0006-0000-0100-000049000000}">
      <text>
        <r>
          <rPr>
            <sz val="9"/>
            <color indexed="81"/>
            <rFont val="Tahoma"/>
            <family val="2"/>
          </rPr>
          <t>INT4067CEM - Software Design</t>
        </r>
      </text>
    </comment>
    <comment ref="FN3" authorId="0" shapeId="0" xr:uid="{00000000-0006-0000-0100-00004A000000}">
      <text>
        <r>
          <rPr>
            <sz val="9"/>
            <color indexed="81"/>
            <rFont val="Tahoma"/>
            <family val="2"/>
          </rPr>
          <t>INT4068CEM - Mathematics for Computer Science</t>
        </r>
      </text>
    </comment>
    <comment ref="FO3" authorId="0" shapeId="0" xr:uid="{00000000-0006-0000-0100-00004B000000}">
      <text>
        <r>
          <rPr>
            <sz val="9"/>
            <color indexed="81"/>
            <rFont val="Tahoma"/>
            <family val="2"/>
          </rPr>
          <t xml:space="preserve">INT4003CEM - Object Oriented Programming </t>
        </r>
      </text>
    </comment>
    <comment ref="FP3" authorId="0" shapeId="0" xr:uid="{00000000-0006-0000-0100-00004C000000}">
      <text>
        <r>
          <rPr>
            <sz val="9"/>
            <color indexed="81"/>
            <rFont val="Tahoma"/>
            <family val="2"/>
          </rPr>
          <t>INT4004CEM - Computer Architecture and Networks</t>
        </r>
      </text>
    </comment>
    <comment ref="FQ3" authorId="0" shapeId="0" xr:uid="{00000000-0006-0000-0100-00004D000000}">
      <text>
        <r>
          <rPr>
            <sz val="9"/>
            <color indexed="81"/>
            <rFont val="Tahoma"/>
            <family val="2"/>
          </rPr>
          <t>INT4005CEM - Database Systems</t>
        </r>
      </text>
    </comment>
    <comment ref="FR3" authorId="0" shapeId="0" xr:uid="{00000000-0006-0000-0100-00004E000000}">
      <text>
        <r>
          <rPr>
            <sz val="9"/>
            <color indexed="81"/>
            <rFont val="Tahoma"/>
            <family val="2"/>
          </rPr>
          <t>INT4006CEM - Computer Science All 1</t>
        </r>
      </text>
    </comment>
    <comment ref="FS3" authorId="0" shapeId="0" xr:uid="{00000000-0006-0000-0100-00004F000000}">
      <text>
        <r>
          <rPr>
            <sz val="9"/>
            <color indexed="81"/>
            <rFont val="Tahoma"/>
            <family val="2"/>
          </rPr>
          <t>INT4007CEM - Computer Science All 2</t>
        </r>
      </text>
    </comment>
    <comment ref="FT3" authorId="0" shapeId="0" xr:uid="{00000000-0006-0000-0100-000050000000}">
      <text>
        <r>
          <rPr>
            <sz val="9"/>
            <color indexed="81"/>
            <rFont val="Tahoma"/>
            <family val="2"/>
          </rPr>
          <t>INTA101SGI - Smart Phone Apps: From Concept to Design and Market</t>
        </r>
      </text>
    </comment>
    <comment ref="FU3" authorId="0" shapeId="0" xr:uid="{00000000-0006-0000-0100-000051000000}">
      <text>
        <r>
          <rPr>
            <sz val="9"/>
            <color indexed="81"/>
            <rFont val="Tahoma"/>
            <family val="2"/>
          </rPr>
          <t>INT5000CEM - Introduction to Artificial Intelligence</t>
        </r>
      </text>
    </comment>
    <comment ref="FV3" authorId="0" shapeId="0" xr:uid="{00000000-0006-0000-0100-000052000000}">
      <text>
        <r>
          <rPr>
            <sz val="9"/>
            <color indexed="81"/>
            <rFont val="Tahoma"/>
            <family val="2"/>
          </rPr>
          <t>INT5001CEM - Software Engineering</t>
        </r>
      </text>
    </comment>
    <comment ref="FW3" authorId="0" shapeId="0" xr:uid="{00000000-0006-0000-0100-000053000000}">
      <text>
        <r>
          <rPr>
            <sz val="9"/>
            <color indexed="81"/>
            <rFont val="Tahoma"/>
            <family val="2"/>
          </rPr>
          <t>INT5002CEM - Theory Of Computation</t>
        </r>
      </text>
    </comment>
    <comment ref="FX3" authorId="0" shapeId="0" xr:uid="{00000000-0006-0000-0100-000054000000}">
      <text>
        <r>
          <rPr>
            <sz val="9"/>
            <color indexed="81"/>
            <rFont val="Tahoma"/>
            <family val="2"/>
          </rPr>
          <t>INT5003CEM - Advanced Algorithms</t>
        </r>
      </text>
    </comment>
    <comment ref="FY3" authorId="0" shapeId="0" xr:uid="{00000000-0006-0000-0100-000055000000}">
      <text>
        <r>
          <rPr>
            <sz val="9"/>
            <color indexed="81"/>
            <rFont val="Tahoma"/>
            <family val="2"/>
          </rPr>
          <t xml:space="preserve">INT5004CEM - Operating Systems and Security </t>
        </r>
      </text>
    </comment>
    <comment ref="FZ3" authorId="0" shapeId="0" xr:uid="{00000000-0006-0000-0100-000056000000}">
      <text>
        <r>
          <rPr>
            <sz val="9"/>
            <color indexed="81"/>
            <rFont val="Tahoma"/>
            <family val="2"/>
          </rPr>
          <t>INT5005CEM - Data Science</t>
        </r>
      </text>
    </comment>
    <comment ref="GA3" authorId="0" shapeId="0" xr:uid="{00000000-0006-0000-0100-000057000000}">
      <text>
        <r>
          <rPr>
            <sz val="9"/>
            <color indexed="81"/>
            <rFont val="Tahoma"/>
            <family val="2"/>
          </rPr>
          <t>INT5011CEM - Big Data Programming Project</t>
        </r>
      </text>
    </comment>
    <comment ref="GB3" authorId="0" shapeId="0" xr:uid="{00000000-0006-0000-0100-000058000000}">
      <text>
        <r>
          <rPr>
            <sz val="9"/>
            <color indexed="81"/>
            <rFont val="Tahoma"/>
            <family val="2"/>
          </rPr>
          <t>INTA202SGI - Android Development Skills</t>
        </r>
      </text>
    </comment>
    <comment ref="GC3" authorId="0" shapeId="0" xr:uid="{00000000-0006-0000-0100-000059000000}">
      <text>
        <r>
          <rPr>
            <sz val="9"/>
            <color indexed="81"/>
            <rFont val="Tahoma"/>
            <family val="2"/>
          </rPr>
          <t>INT5012CEM - Internship</t>
        </r>
      </text>
    </comment>
    <comment ref="GD3" authorId="0" shapeId="0" xr:uid="{00000000-0006-0000-0100-00005A000000}">
      <text>
        <r>
          <rPr>
            <sz val="9"/>
            <color indexed="81"/>
            <rFont val="Tahoma"/>
            <family val="2"/>
          </rPr>
          <t>INT6000CEM - Individual Project Preparation</t>
        </r>
      </text>
    </comment>
    <comment ref="GE3" authorId="0" shapeId="0" xr:uid="{00000000-0006-0000-0100-00005B000000}">
      <text>
        <r>
          <rPr>
            <sz val="9"/>
            <color indexed="81"/>
            <rFont val="Tahoma"/>
            <family val="2"/>
          </rPr>
          <t>INT6001CEM - Individual Project</t>
        </r>
      </text>
    </comment>
    <comment ref="GF3" authorId="0" shapeId="0" xr:uid="{00000000-0006-0000-0100-00005C000000}">
      <text>
        <r>
          <rPr>
            <sz val="9"/>
            <color indexed="81"/>
            <rFont val="Tahoma"/>
            <family val="2"/>
          </rPr>
          <t>INTA301SAM - Events Project Management</t>
        </r>
      </text>
    </comment>
    <comment ref="GG3" authorId="0" shapeId="0" xr:uid="{00000000-0006-0000-0100-00005D000000}">
      <text>
        <r>
          <rPr>
            <sz val="9"/>
            <color indexed="81"/>
            <rFont val="Tahoma"/>
            <family val="2"/>
          </rPr>
          <t>INTA305IAE - Hi-Tech Entrepreneurship</t>
        </r>
      </text>
    </comment>
    <comment ref="GH3" authorId="0" shapeId="0" xr:uid="{00000000-0006-0000-0100-00005E000000}">
      <text>
        <r>
          <rPr>
            <sz val="9"/>
            <color indexed="81"/>
            <rFont val="Tahoma"/>
            <family val="2"/>
          </rPr>
          <t>INT6005CEM - Security</t>
        </r>
      </text>
    </comment>
    <comment ref="GI3" authorId="0" shapeId="0" xr:uid="{00000000-0006-0000-0100-00005F000000}">
      <text>
        <r>
          <rPr>
            <sz val="9"/>
            <color indexed="81"/>
            <rFont val="Tahoma"/>
            <family val="2"/>
          </rPr>
          <t>INT6006CEM - Machine Learning and Related Applications</t>
        </r>
      </text>
    </comment>
    <comment ref="GJ3" authorId="0" shapeId="0" xr:uid="{00000000-0006-0000-0100-000060000000}">
      <text>
        <r>
          <rPr>
            <sz val="9"/>
            <color indexed="81"/>
            <rFont val="Tahoma"/>
            <family val="2"/>
          </rPr>
          <t>INT6002CEM - Mobile App Development</t>
        </r>
      </text>
    </comment>
    <comment ref="GK3" authorId="0" shapeId="0" xr:uid="{00000000-0006-0000-0100-000061000000}">
      <text>
        <r>
          <rPr>
            <sz val="9"/>
            <color indexed="81"/>
            <rFont val="Tahoma"/>
            <family val="2"/>
          </rPr>
          <t>INT6003CEM - Web API Development</t>
        </r>
      </text>
    </comment>
    <comment ref="GL3" authorId="0" shapeId="0" xr:uid="{00000000-0006-0000-0100-000062000000}">
      <text>
        <r>
          <rPr>
            <sz val="9"/>
            <color indexed="81"/>
            <rFont val="Tahoma"/>
            <family val="2"/>
          </rPr>
          <t>INT6004CEM - Parallel Distributed Programming</t>
        </r>
      </text>
    </comment>
    <comment ref="GM3" authorId="0" shapeId="0" xr:uid="{00000000-0006-0000-0100-000063000000}">
      <text>
        <r>
          <rPr>
            <sz val="9"/>
            <color indexed="81"/>
            <rFont val="Tahoma"/>
            <family val="2"/>
          </rPr>
          <t>INT6008CEM - Advanced Programming Paradigms</t>
        </r>
      </text>
    </comment>
    <comment ref="GN3" authorId="0" shapeId="0" xr:uid="{00000000-0006-0000-0100-000064000000}">
      <text>
        <r>
          <rPr>
            <sz val="9"/>
            <color indexed="81"/>
            <rFont val="Tahoma"/>
            <family val="2"/>
          </rPr>
          <t>INT301XX - Dummy Module 1</t>
        </r>
      </text>
    </comment>
    <comment ref="GO3" authorId="0" shapeId="0" xr:uid="{00000000-0006-0000-0100-000065000000}">
      <text>
        <r>
          <rPr>
            <sz val="9"/>
            <color indexed="81"/>
            <rFont val="Tahoma"/>
            <family val="2"/>
          </rPr>
          <t>INT302XX - Dummy Module 2</t>
        </r>
      </text>
    </comment>
    <comment ref="GQ3" authorId="1" shapeId="0" xr:uid="{00000000-0006-0000-0100-000066000000}">
      <text>
        <r>
          <rPr>
            <sz val="9"/>
            <color indexed="81"/>
            <rFont val="Tahoma"/>
            <family val="2"/>
          </rPr>
          <t>MPU3123 - Tamadun Islam ..._x000D_
MPU3173 - Malaysian Studies 3</t>
        </r>
      </text>
    </comment>
    <comment ref="GR3" authorId="1" shapeId="0" xr:uid="{00000000-0006-0000-0100-000067000000}">
      <text>
        <r>
          <rPr>
            <sz val="9"/>
            <color indexed="81"/>
            <rFont val="Tahoma"/>
            <family val="2"/>
          </rPr>
          <t xml:space="preserve">MPU3113 - Hubungan Etnik_x000D_
MPU3143 - B M Komunicasi 2 </t>
        </r>
      </text>
    </comment>
    <comment ref="GS3" authorId="1" shapeId="0" xr:uid="{00000000-0006-0000-0100-000068000000}">
      <text>
        <r>
          <rPr>
            <sz val="9"/>
            <color indexed="81"/>
            <rFont val="Tahoma"/>
            <family val="2"/>
          </rPr>
          <t>MPU3253 - Design Thinking_x000D_
MPU3213 - Bahasa Kebangsaan A</t>
        </r>
      </text>
    </comment>
    <comment ref="GT3" authorId="1" shapeId="0" xr:uid="{00000000-0006-0000-0100-000069000000}">
      <text>
        <r>
          <rPr>
            <sz val="9"/>
            <color indexed="81"/>
            <rFont val="Tahoma"/>
            <family val="2"/>
          </rPr>
          <t>MPU3343 - Corporate Social Responsibility</t>
        </r>
      </text>
    </comment>
    <comment ref="GU3" authorId="1" shapeId="0" xr:uid="{00000000-0006-0000-0100-00006A000000}">
      <text>
        <r>
          <rPr>
            <sz val="9"/>
            <color indexed="81"/>
            <rFont val="Tahoma"/>
            <family val="2"/>
          </rPr>
          <t>MPU3442 - Community Service</t>
        </r>
      </text>
    </comment>
    <comment ref="GV3" authorId="0" shapeId="0" xr:uid="{00000000-0006-0000-0100-00006B000000}">
      <text>
        <r>
          <rPr>
            <sz val="9"/>
            <color indexed="81"/>
            <rFont val="Tahoma"/>
            <family val="2"/>
          </rPr>
          <t>INT4000CEM - Programming and Algorithms</t>
        </r>
      </text>
    </comment>
    <comment ref="GW3" authorId="0" shapeId="0" xr:uid="{00000000-0006-0000-0100-00006C000000}">
      <text>
        <r>
          <rPr>
            <sz val="9"/>
            <color indexed="81"/>
            <rFont val="Tahoma"/>
            <family val="2"/>
          </rPr>
          <t>INT4067CEM - Software Design</t>
        </r>
      </text>
    </comment>
    <comment ref="GX3" authorId="0" shapeId="0" xr:uid="{00000000-0006-0000-0100-00006D000000}">
      <text>
        <r>
          <rPr>
            <sz val="9"/>
            <color indexed="81"/>
            <rFont val="Tahoma"/>
            <family val="2"/>
          </rPr>
          <t>INT4068CEM - Mathematics for Computer Science</t>
        </r>
      </text>
    </comment>
    <comment ref="GY3" authorId="0" shapeId="0" xr:uid="{00000000-0006-0000-0100-00006E000000}">
      <text>
        <r>
          <rPr>
            <sz val="9"/>
            <color indexed="81"/>
            <rFont val="Tahoma"/>
            <family val="2"/>
          </rPr>
          <t xml:space="preserve">INT4003CEM - Object Oriented Programming </t>
        </r>
      </text>
    </comment>
    <comment ref="GZ3" authorId="0" shapeId="0" xr:uid="{00000000-0006-0000-0100-00006F000000}">
      <text>
        <r>
          <rPr>
            <sz val="9"/>
            <color indexed="81"/>
            <rFont val="Tahoma"/>
            <family val="2"/>
          </rPr>
          <t>INT4004CEM - Computer Architecture and Networks</t>
        </r>
      </text>
    </comment>
    <comment ref="HA3" authorId="0" shapeId="0" xr:uid="{00000000-0006-0000-0100-000070000000}">
      <text>
        <r>
          <rPr>
            <sz val="9"/>
            <color indexed="81"/>
            <rFont val="Tahoma"/>
            <family val="2"/>
          </rPr>
          <t>INT4005CEM - Database Systems</t>
        </r>
      </text>
    </comment>
    <comment ref="HB3" authorId="0" shapeId="0" xr:uid="{00000000-0006-0000-0100-000071000000}">
      <text>
        <r>
          <rPr>
            <sz val="9"/>
            <color indexed="81"/>
            <rFont val="Tahoma"/>
            <family val="2"/>
          </rPr>
          <t>INT4006CEM - Computer Science All 1</t>
        </r>
      </text>
    </comment>
    <comment ref="HC3" authorId="0" shapeId="0" xr:uid="{00000000-0006-0000-0100-000072000000}">
      <text>
        <r>
          <rPr>
            <sz val="9"/>
            <color indexed="81"/>
            <rFont val="Tahoma"/>
            <family val="2"/>
          </rPr>
          <t>INT4007CEM - Computer Science All 2</t>
        </r>
      </text>
    </comment>
    <comment ref="HD3" authorId="0" shapeId="0" xr:uid="{00000000-0006-0000-0100-000073000000}">
      <text>
        <r>
          <rPr>
            <sz val="9"/>
            <color indexed="81"/>
            <rFont val="Tahoma"/>
            <family val="2"/>
          </rPr>
          <t>INTA101SGI - Smart Phone Apps: From Concept to Design and Market</t>
        </r>
      </text>
    </comment>
    <comment ref="HE3" authorId="0" shapeId="0" xr:uid="{00000000-0006-0000-0100-000074000000}">
      <text>
        <r>
          <rPr>
            <sz val="9"/>
            <color indexed="81"/>
            <rFont val="Tahoma"/>
            <family val="2"/>
          </rPr>
          <t>INT5000CEM - Introduction to Artificial Intelligence</t>
        </r>
      </text>
    </comment>
    <comment ref="HF3" authorId="0" shapeId="0" xr:uid="{00000000-0006-0000-0100-000075000000}">
      <text>
        <r>
          <rPr>
            <sz val="9"/>
            <color indexed="81"/>
            <rFont val="Tahoma"/>
            <family val="2"/>
          </rPr>
          <t>INT5001CEM - Software Engineering</t>
        </r>
      </text>
    </comment>
    <comment ref="HG3" authorId="0" shapeId="0" xr:uid="{00000000-0006-0000-0100-000076000000}">
      <text>
        <r>
          <rPr>
            <sz val="9"/>
            <color indexed="81"/>
            <rFont val="Tahoma"/>
            <family val="2"/>
          </rPr>
          <t>INT5002CEM - Theory Of Computation</t>
        </r>
      </text>
    </comment>
    <comment ref="HH3" authorId="0" shapeId="0" xr:uid="{00000000-0006-0000-0100-000077000000}">
      <text>
        <r>
          <rPr>
            <sz val="9"/>
            <color indexed="81"/>
            <rFont val="Tahoma"/>
            <family val="2"/>
          </rPr>
          <t>INT5003CEM - Advanced Algorithms</t>
        </r>
      </text>
    </comment>
    <comment ref="HI3" authorId="0" shapeId="0" xr:uid="{00000000-0006-0000-0100-000078000000}">
      <text>
        <r>
          <rPr>
            <sz val="9"/>
            <color indexed="81"/>
            <rFont val="Tahoma"/>
            <family val="2"/>
          </rPr>
          <t xml:space="preserve">INT5004CEM - Operating Systems and Security </t>
        </r>
      </text>
    </comment>
    <comment ref="HJ3" authorId="0" shapeId="0" xr:uid="{00000000-0006-0000-0100-000079000000}">
      <text>
        <r>
          <rPr>
            <sz val="9"/>
            <color indexed="81"/>
            <rFont val="Tahoma"/>
            <family val="2"/>
          </rPr>
          <t>INT5005CEM - Data Science</t>
        </r>
      </text>
    </comment>
    <comment ref="HK3" authorId="0" shapeId="0" xr:uid="{00000000-0006-0000-0100-00007A000000}">
      <text>
        <r>
          <rPr>
            <sz val="9"/>
            <color indexed="81"/>
            <rFont val="Tahoma"/>
            <family val="2"/>
          </rPr>
          <t>INT5011CEM - Big Data Programming Project</t>
        </r>
      </text>
    </comment>
    <comment ref="HL3" authorId="0" shapeId="0" xr:uid="{00000000-0006-0000-0100-00007B000000}">
      <text>
        <r>
          <rPr>
            <sz val="9"/>
            <color indexed="81"/>
            <rFont val="Tahoma"/>
            <family val="2"/>
          </rPr>
          <t>INTA202SGI - Android Development Skills</t>
        </r>
      </text>
    </comment>
    <comment ref="HM3" authorId="0" shapeId="0" xr:uid="{00000000-0006-0000-0100-00007C000000}">
      <text>
        <r>
          <rPr>
            <sz val="9"/>
            <color indexed="81"/>
            <rFont val="Tahoma"/>
            <family val="2"/>
          </rPr>
          <t>INT5012CEM - Internship</t>
        </r>
      </text>
    </comment>
    <comment ref="HN3" authorId="0" shapeId="0" xr:uid="{00000000-0006-0000-0100-00007D000000}">
      <text>
        <r>
          <rPr>
            <sz val="9"/>
            <color indexed="81"/>
            <rFont val="Tahoma"/>
            <family val="2"/>
          </rPr>
          <t>INT6000CEM - Individual Project Preparation</t>
        </r>
      </text>
    </comment>
    <comment ref="HO3" authorId="0" shapeId="0" xr:uid="{00000000-0006-0000-0100-00007E000000}">
      <text>
        <r>
          <rPr>
            <sz val="9"/>
            <color indexed="81"/>
            <rFont val="Tahoma"/>
            <family val="2"/>
          </rPr>
          <t>INT6001CEM - Individual Project</t>
        </r>
      </text>
    </comment>
    <comment ref="HP3" authorId="0" shapeId="0" xr:uid="{00000000-0006-0000-0100-00007F000000}">
      <text>
        <r>
          <rPr>
            <sz val="9"/>
            <color indexed="81"/>
            <rFont val="Tahoma"/>
            <family val="2"/>
          </rPr>
          <t>INTA301SAM - Events Project Management</t>
        </r>
      </text>
    </comment>
    <comment ref="HQ3" authorId="0" shapeId="0" xr:uid="{00000000-0006-0000-0100-000080000000}">
      <text>
        <r>
          <rPr>
            <sz val="9"/>
            <color indexed="81"/>
            <rFont val="Tahoma"/>
            <family val="2"/>
          </rPr>
          <t>INTA305IAE - Hi-Tech Entrepreneurship</t>
        </r>
      </text>
    </comment>
    <comment ref="HR3" authorId="0" shapeId="0" xr:uid="{00000000-0006-0000-0100-000081000000}">
      <text>
        <r>
          <rPr>
            <sz val="9"/>
            <color indexed="81"/>
            <rFont val="Tahoma"/>
            <family val="2"/>
          </rPr>
          <t>INT6005CEM - Security</t>
        </r>
      </text>
    </comment>
    <comment ref="HS3" authorId="0" shapeId="0" xr:uid="{00000000-0006-0000-0100-000082000000}">
      <text>
        <r>
          <rPr>
            <sz val="9"/>
            <color indexed="81"/>
            <rFont val="Tahoma"/>
            <family val="2"/>
          </rPr>
          <t>INT6006CEM - Machine Learning and Related Applications</t>
        </r>
      </text>
    </comment>
    <comment ref="HT3" authorId="0" shapeId="0" xr:uid="{00000000-0006-0000-0100-000083000000}">
      <text>
        <r>
          <rPr>
            <sz val="9"/>
            <color indexed="81"/>
            <rFont val="Tahoma"/>
            <family val="2"/>
          </rPr>
          <t>INT6002CEM - Mobile App Development</t>
        </r>
      </text>
    </comment>
    <comment ref="HU3" authorId="0" shapeId="0" xr:uid="{00000000-0006-0000-0100-000084000000}">
      <text>
        <r>
          <rPr>
            <sz val="9"/>
            <color indexed="81"/>
            <rFont val="Tahoma"/>
            <family val="2"/>
          </rPr>
          <t>INT6003CEM - Web API Development</t>
        </r>
      </text>
    </comment>
    <comment ref="HV3" authorId="0" shapeId="0" xr:uid="{00000000-0006-0000-0100-000085000000}">
      <text>
        <r>
          <rPr>
            <sz val="9"/>
            <color indexed="81"/>
            <rFont val="Tahoma"/>
            <family val="2"/>
          </rPr>
          <t>INT6004CEM - Parallel Distributed Programming</t>
        </r>
      </text>
    </comment>
    <comment ref="HW3" authorId="0" shapeId="0" xr:uid="{00000000-0006-0000-0100-000086000000}">
      <text>
        <r>
          <rPr>
            <sz val="9"/>
            <color indexed="81"/>
            <rFont val="Tahoma"/>
            <family val="2"/>
          </rPr>
          <t>INT6008CEM - Advanced Programming Paradigms</t>
        </r>
      </text>
    </comment>
    <comment ref="HX3" authorId="0" shapeId="0" xr:uid="{00000000-0006-0000-0100-000087000000}">
      <text>
        <r>
          <rPr>
            <sz val="9"/>
            <color indexed="81"/>
            <rFont val="Tahoma"/>
            <family val="2"/>
          </rPr>
          <t>INT301XX - Dummy Module 1</t>
        </r>
      </text>
    </comment>
    <comment ref="HY3" authorId="0" shapeId="0" xr:uid="{00000000-0006-0000-0100-000088000000}">
      <text>
        <r>
          <rPr>
            <sz val="9"/>
            <color indexed="81"/>
            <rFont val="Tahoma"/>
            <family val="2"/>
          </rPr>
          <t>INT302XX - Dummy Module 2</t>
        </r>
      </text>
    </comment>
    <comment ref="IA3" authorId="2" shapeId="0" xr:uid="{00000000-0006-0000-0100-000089000000}">
      <text>
        <r>
          <rPr>
            <sz val="9"/>
            <color indexed="81"/>
            <rFont val="Tahoma"/>
            <family val="2"/>
          </rPr>
          <t>INT301XX - Dummy Module 1</t>
        </r>
      </text>
    </comment>
    <comment ref="IB3" authorId="1" shapeId="0" xr:uid="{00000000-0006-0000-0100-00008A000000}">
      <text>
        <r>
          <rPr>
            <sz val="9"/>
            <color indexed="81"/>
            <rFont val="Tahoma"/>
            <family val="2"/>
          </rPr>
          <t>MPU3123 - Tamadun Islam ..._x000D_
MPU3173 - Malaysian Studies 3</t>
        </r>
      </text>
    </comment>
    <comment ref="IC3" authorId="1" shapeId="0" xr:uid="{00000000-0006-0000-0100-00008B000000}">
      <text>
        <r>
          <rPr>
            <sz val="9"/>
            <color indexed="81"/>
            <rFont val="Tahoma"/>
            <family val="2"/>
          </rPr>
          <t xml:space="preserve">MPU3113 - Hubungan Etnik_x000D_
MPU3143 - B M Komunicasi 2 </t>
        </r>
      </text>
    </comment>
    <comment ref="ID3" authorId="1" shapeId="0" xr:uid="{00000000-0006-0000-0100-00008C000000}">
      <text>
        <r>
          <rPr>
            <sz val="9"/>
            <color indexed="81"/>
            <rFont val="Tahoma"/>
            <family val="2"/>
          </rPr>
          <t>MPU3253 - Design Thinking_x000D_
MPU3213 - Bahasa Kebangsaan A</t>
        </r>
      </text>
    </comment>
    <comment ref="IE3" authorId="1" shapeId="0" xr:uid="{00000000-0006-0000-0100-00008D000000}">
      <text>
        <r>
          <rPr>
            <sz val="9"/>
            <color indexed="81"/>
            <rFont val="Tahoma"/>
            <family val="2"/>
          </rPr>
          <t>MPU3343 - Corporate Social Responsibility</t>
        </r>
      </text>
    </comment>
    <comment ref="IF3" authorId="1" shapeId="0" xr:uid="{00000000-0006-0000-0100-00008E000000}">
      <text>
        <r>
          <rPr>
            <sz val="9"/>
            <color indexed="81"/>
            <rFont val="Tahoma"/>
            <family val="2"/>
          </rPr>
          <t>MPU3442 - Community Service</t>
        </r>
      </text>
    </comment>
    <comment ref="IG3" authorId="0" shapeId="0" xr:uid="{00000000-0006-0000-0100-00008F000000}">
      <text>
        <r>
          <rPr>
            <sz val="9"/>
            <color indexed="81"/>
            <rFont val="Tahoma"/>
            <family val="2"/>
          </rPr>
          <t>INT4000CEM - Programming and Algorithms</t>
        </r>
      </text>
    </comment>
    <comment ref="IH3" authorId="0" shapeId="0" xr:uid="{00000000-0006-0000-0100-000090000000}">
      <text>
        <r>
          <rPr>
            <sz val="9"/>
            <color indexed="81"/>
            <rFont val="Tahoma"/>
            <family val="2"/>
          </rPr>
          <t>INT4067CEM - Software Design</t>
        </r>
      </text>
    </comment>
    <comment ref="II3" authorId="0" shapeId="0" xr:uid="{00000000-0006-0000-0100-000091000000}">
      <text>
        <r>
          <rPr>
            <sz val="9"/>
            <color indexed="81"/>
            <rFont val="Tahoma"/>
            <family val="2"/>
          </rPr>
          <t>INT4068CEM - Mathematics for Computer Science</t>
        </r>
      </text>
    </comment>
    <comment ref="IJ3" authorId="0" shapeId="0" xr:uid="{00000000-0006-0000-0100-000092000000}">
      <text>
        <r>
          <rPr>
            <sz val="9"/>
            <color indexed="81"/>
            <rFont val="Tahoma"/>
            <family val="2"/>
          </rPr>
          <t xml:space="preserve">INT4003CEM - Object Oriented Programming </t>
        </r>
      </text>
    </comment>
    <comment ref="IK3" authorId="0" shapeId="0" xr:uid="{00000000-0006-0000-0100-000093000000}">
      <text>
        <r>
          <rPr>
            <sz val="9"/>
            <color indexed="81"/>
            <rFont val="Tahoma"/>
            <family val="2"/>
          </rPr>
          <t>INT4004CEM - Computer Architecture and Networks</t>
        </r>
      </text>
    </comment>
    <comment ref="IL3" authorId="0" shapeId="0" xr:uid="{00000000-0006-0000-0100-000094000000}">
      <text>
        <r>
          <rPr>
            <sz val="9"/>
            <color indexed="81"/>
            <rFont val="Tahoma"/>
            <family val="2"/>
          </rPr>
          <t>INT4005CEM - Database Systems</t>
        </r>
      </text>
    </comment>
    <comment ref="IM3" authorId="0" shapeId="0" xr:uid="{00000000-0006-0000-0100-000095000000}">
      <text>
        <r>
          <rPr>
            <sz val="9"/>
            <color indexed="81"/>
            <rFont val="Tahoma"/>
            <family val="2"/>
          </rPr>
          <t>INT4006CEM - Computer Science All 1</t>
        </r>
      </text>
    </comment>
    <comment ref="IN3" authorId="0" shapeId="0" xr:uid="{00000000-0006-0000-0100-000096000000}">
      <text>
        <r>
          <rPr>
            <sz val="9"/>
            <color indexed="81"/>
            <rFont val="Tahoma"/>
            <family val="2"/>
          </rPr>
          <t>INT4007CEM - Computer Science All 2</t>
        </r>
      </text>
    </comment>
    <comment ref="IO3" authorId="0" shapeId="0" xr:uid="{00000000-0006-0000-0100-000097000000}">
      <text>
        <r>
          <rPr>
            <sz val="9"/>
            <color indexed="81"/>
            <rFont val="Tahoma"/>
            <family val="2"/>
          </rPr>
          <t>INTA101SGI - Smart Phone Apps: From Concept to Design and Market</t>
        </r>
      </text>
    </comment>
    <comment ref="IP3" authorId="0" shapeId="0" xr:uid="{00000000-0006-0000-0100-000098000000}">
      <text>
        <r>
          <rPr>
            <sz val="9"/>
            <color indexed="81"/>
            <rFont val="Tahoma"/>
            <family val="2"/>
          </rPr>
          <t>INT5000CEM - Introduction to Artificial Intelligence</t>
        </r>
      </text>
    </comment>
    <comment ref="IQ3" authorId="0" shapeId="0" xr:uid="{00000000-0006-0000-0100-000099000000}">
      <text>
        <r>
          <rPr>
            <sz val="9"/>
            <color indexed="81"/>
            <rFont val="Tahoma"/>
            <family val="2"/>
          </rPr>
          <t>INT5001CEM - Software Engineering</t>
        </r>
      </text>
    </comment>
    <comment ref="IR3" authorId="0" shapeId="0" xr:uid="{00000000-0006-0000-0100-00009A000000}">
      <text>
        <r>
          <rPr>
            <sz val="9"/>
            <color indexed="81"/>
            <rFont val="Tahoma"/>
            <family val="2"/>
          </rPr>
          <t>INT5002CEM - Theory Of Computation</t>
        </r>
      </text>
    </comment>
    <comment ref="IS3" authorId="0" shapeId="0" xr:uid="{00000000-0006-0000-0100-00009B000000}">
      <text>
        <r>
          <rPr>
            <sz val="9"/>
            <color indexed="81"/>
            <rFont val="Tahoma"/>
            <family val="2"/>
          </rPr>
          <t>INT5003CEM - Advanced Algorithms</t>
        </r>
      </text>
    </comment>
    <comment ref="IT3" authorId="0" shapeId="0" xr:uid="{00000000-0006-0000-0100-00009C000000}">
      <text>
        <r>
          <rPr>
            <sz val="9"/>
            <color indexed="81"/>
            <rFont val="Tahoma"/>
            <family val="2"/>
          </rPr>
          <t xml:space="preserve">INT5004CEM - Operating Systems and Security </t>
        </r>
      </text>
    </comment>
    <comment ref="IU3" authorId="0" shapeId="0" xr:uid="{00000000-0006-0000-0100-00009D000000}">
      <text>
        <r>
          <rPr>
            <sz val="9"/>
            <color indexed="81"/>
            <rFont val="Tahoma"/>
            <family val="2"/>
          </rPr>
          <t>INT5005CEM - Data Science</t>
        </r>
      </text>
    </comment>
    <comment ref="IV3" authorId="0" shapeId="0" xr:uid="{00000000-0006-0000-0100-00009E000000}">
      <text>
        <r>
          <rPr>
            <sz val="9"/>
            <color indexed="81"/>
            <rFont val="Tahoma"/>
            <family val="2"/>
          </rPr>
          <t>INT5011CEM - Big Data Programming Project</t>
        </r>
      </text>
    </comment>
    <comment ref="IW3" authorId="0" shapeId="0" xr:uid="{00000000-0006-0000-0100-00009F000000}">
      <text>
        <r>
          <rPr>
            <sz val="9"/>
            <color indexed="81"/>
            <rFont val="Tahoma"/>
            <family val="2"/>
          </rPr>
          <t>INTA202SGI - Android Development Skills</t>
        </r>
      </text>
    </comment>
    <comment ref="IX3" authorId="0" shapeId="0" xr:uid="{00000000-0006-0000-0100-0000A0000000}">
      <text>
        <r>
          <rPr>
            <sz val="9"/>
            <color indexed="81"/>
            <rFont val="Tahoma"/>
            <family val="2"/>
          </rPr>
          <t>INT5012CEM - Internship</t>
        </r>
      </text>
    </comment>
    <comment ref="IY3" authorId="0" shapeId="0" xr:uid="{00000000-0006-0000-0100-0000A1000000}">
      <text>
        <r>
          <rPr>
            <sz val="9"/>
            <color indexed="81"/>
            <rFont val="Tahoma"/>
            <family val="2"/>
          </rPr>
          <t>INT6000CEM - Individual Project Preparation</t>
        </r>
      </text>
    </comment>
    <comment ref="IZ3" authorId="0" shapeId="0" xr:uid="{00000000-0006-0000-0100-0000A2000000}">
      <text>
        <r>
          <rPr>
            <sz val="9"/>
            <color indexed="81"/>
            <rFont val="Tahoma"/>
            <family val="2"/>
          </rPr>
          <t>INT6001CEM - Individual Project</t>
        </r>
      </text>
    </comment>
    <comment ref="JA3" authorId="0" shapeId="0" xr:uid="{00000000-0006-0000-0100-0000A3000000}">
      <text>
        <r>
          <rPr>
            <sz val="9"/>
            <color indexed="81"/>
            <rFont val="Tahoma"/>
            <family val="2"/>
          </rPr>
          <t>INTA301SAM - Events Project Management</t>
        </r>
      </text>
    </comment>
    <comment ref="JB3" authorId="0" shapeId="0" xr:uid="{00000000-0006-0000-0100-0000A4000000}">
      <text>
        <r>
          <rPr>
            <sz val="9"/>
            <color indexed="81"/>
            <rFont val="Tahoma"/>
            <family val="2"/>
          </rPr>
          <t>INTA305IAE - Hi-Tech Entrepreneurship</t>
        </r>
      </text>
    </comment>
    <comment ref="JC3" authorId="0" shapeId="0" xr:uid="{00000000-0006-0000-0100-0000A5000000}">
      <text>
        <r>
          <rPr>
            <sz val="9"/>
            <color indexed="81"/>
            <rFont val="Tahoma"/>
            <family val="2"/>
          </rPr>
          <t>INT6005CEM - Security</t>
        </r>
      </text>
    </comment>
    <comment ref="JD3" authorId="0" shapeId="0" xr:uid="{00000000-0006-0000-0100-0000A6000000}">
      <text>
        <r>
          <rPr>
            <sz val="9"/>
            <color indexed="81"/>
            <rFont val="Tahoma"/>
            <family val="2"/>
          </rPr>
          <t>INT6006CEM - Machine Learning and Related Applications</t>
        </r>
      </text>
    </comment>
    <comment ref="JE3" authorId="0" shapeId="0" xr:uid="{00000000-0006-0000-0100-0000A7000000}">
      <text>
        <r>
          <rPr>
            <sz val="9"/>
            <color indexed="81"/>
            <rFont val="Tahoma"/>
            <family val="2"/>
          </rPr>
          <t>INT6002CEM - Mobile App Development</t>
        </r>
      </text>
    </comment>
    <comment ref="JF3" authorId="0" shapeId="0" xr:uid="{00000000-0006-0000-0100-0000A8000000}">
      <text>
        <r>
          <rPr>
            <sz val="9"/>
            <color indexed="81"/>
            <rFont val="Tahoma"/>
            <family val="2"/>
          </rPr>
          <t>INT6003CEM - Web API Development</t>
        </r>
      </text>
    </comment>
    <comment ref="JG3" authorId="0" shapeId="0" xr:uid="{00000000-0006-0000-0100-0000A9000000}">
      <text>
        <r>
          <rPr>
            <sz val="9"/>
            <color indexed="81"/>
            <rFont val="Tahoma"/>
            <family val="2"/>
          </rPr>
          <t>INT6004CEM - Parallel Distributed Programming</t>
        </r>
      </text>
    </comment>
    <comment ref="JH3" authorId="0" shapeId="0" xr:uid="{00000000-0006-0000-0100-0000AA000000}">
      <text>
        <r>
          <rPr>
            <sz val="9"/>
            <color indexed="81"/>
            <rFont val="Tahoma"/>
            <family val="2"/>
          </rPr>
          <t>INT6008CEM - Advanced Programming Paradigms</t>
        </r>
      </text>
    </comment>
    <comment ref="JI3" authorId="0" shapeId="0" xr:uid="{00000000-0006-0000-0100-0000AB000000}">
      <text>
        <r>
          <rPr>
            <sz val="9"/>
            <color indexed="81"/>
            <rFont val="Tahoma"/>
            <family val="2"/>
          </rPr>
          <t>INT301XX - Dummy Module 1</t>
        </r>
      </text>
    </comment>
    <comment ref="JJ3" authorId="0" shapeId="0" xr:uid="{00000000-0006-0000-0100-0000AC000000}">
      <text>
        <r>
          <rPr>
            <sz val="9"/>
            <color indexed="81"/>
            <rFont val="Tahoma"/>
            <family val="2"/>
          </rPr>
          <t>INT302XX - Dummy Module 2</t>
        </r>
      </text>
    </comment>
    <comment ref="C12" authorId="2" shapeId="0" xr:uid="{00000000-0006-0000-0100-0000AD000000}">
      <text>
        <r>
          <rPr>
            <sz val="9"/>
            <color indexed="81"/>
            <rFont val="Tahoma"/>
            <family val="2"/>
          </rPr>
          <t xml:space="preserve">25/9/2022: Sent e-mail to inform results for Apr-2022_x000D_
17/8/2022: Sent e-mail to register module for Aug-2022_x000D_
4/30/2022: Sent e-mail to inform results for Jan-2022_x000D_
4/6/2022: Sent e-mail to register module for Apr-2022_x000D_
</t>
        </r>
      </text>
    </comment>
    <comment ref="C13" authorId="2" shapeId="0" xr:uid="{00000000-0006-0000-0100-0000AE000000}">
      <text>
        <r>
          <rPr>
            <sz val="9"/>
            <color indexed="81"/>
            <rFont val="Tahoma"/>
            <family val="2"/>
          </rPr>
          <t xml:space="preserve">25/9/2022: Sent e-mail to inform results for Apr-2022_x000D_
17/8/2022: Sent e-mail to register module for Aug-2022_x000D_
4/30/2022: Sent e-mail to inform results for Jan-2022_x000D_
4/6/2022: Sent e-mail to register module for Apr-2022_x000D_
</t>
        </r>
      </text>
    </comment>
    <comment ref="C15" authorId="2" shapeId="0" xr:uid="{00000000-0006-0000-0100-0000AF000000}">
      <text>
        <r>
          <rPr>
            <sz val="9"/>
            <color indexed="81"/>
            <rFont val="Tahoma"/>
            <family val="2"/>
          </rPr>
          <t xml:space="preserve">25/9/2022: Sent e-mail to inform results for Apr-2022_x000D_
17/8/2022: Sent e-mail to register module for Aug-2022_x000D_
4/30/2022: Sent e-mail to inform results for Jan-2022_x000D_
4/6/2022: Sent e-mail to register module for Apr-2022_x000D_
1/21/2022: Sent e-mail to inform results for Aug-2021_x000D_
1/2/2022: Sent e-mail to register module for Jan-2022_x000D_
</t>
        </r>
      </text>
    </comment>
    <comment ref="C16" authorId="2" shapeId="0" xr:uid="{00000000-0006-0000-0100-0000B0000000}">
      <text>
        <r>
          <rPr>
            <sz val="9"/>
            <color indexed="81"/>
            <rFont val="Tahoma"/>
            <family val="2"/>
          </rPr>
          <t xml:space="preserve">25/9/2022: Sent e-mail to inform results for Apr-2022_x000D_
17/8/2022: Sent e-mail to register module for Aug-2022_x000D_
4/30/2022: Sent e-mail to inform results for Jan-2022_x000D_
4/6/2022: Sent e-mail to register module for Apr-2022_x000D_
1/21/2022: Sent e-mail to inform results for Aug-2021_x000D_
1/2/2022: Sent e-mail to register module for Jan-2022_x000D_
</t>
        </r>
      </text>
    </comment>
    <comment ref="C17" authorId="2" shapeId="0" xr:uid="{00000000-0006-0000-0100-0000B1000000}">
      <text>
        <r>
          <rPr>
            <sz val="9"/>
            <color indexed="81"/>
            <rFont val="Tahoma"/>
            <family val="2"/>
          </rPr>
          <t xml:space="preserve">25/9/2022: Sent e-mail to inform results for Apr-2022_x000D_
17/8/2022: Sent e-mail to register module for Aug-2022_x000D_
4/30/2022: Sent e-mail to inform results for Jan-2022_x000D_
4/6/2022: Sent e-mail to register module for Apr-2022_x000D_
1/21/2022: Sent e-mail to inform results for Aug-2021_x000D_
1/2/2022: Sent e-mail to register module for Jan-2022_x000D_
</t>
        </r>
      </text>
    </comment>
    <comment ref="C18" authorId="2" shapeId="0" xr:uid="{00000000-0006-0000-0100-0000B2000000}">
      <text>
        <r>
          <rPr>
            <sz val="9"/>
            <color indexed="81"/>
            <rFont val="Tahoma"/>
            <family val="2"/>
          </rPr>
          <t xml:space="preserve">25/9/2022: Sent e-mail to inform results for Apr-2022_x000D_
17/8/2022: Sent e-mail to register module for Aug-2022_x000D_
4/30/2022: Sent e-mail to inform results for Jan-2022_x000D_
4/6/2022: Sent e-mail to register module for Apr-2022_x000D_
1/21/2022: Sent e-mail to inform results for Aug-2021_x000D_
1/2/2022: Sent e-mail to register module for Jan-2022_x000D_
</t>
        </r>
      </text>
    </comment>
    <comment ref="C22" authorId="2" shapeId="0" xr:uid="{00000000-0006-0000-0100-0000B3000000}">
      <text>
        <r>
          <rPr>
            <sz val="9"/>
            <color indexed="81"/>
            <rFont val="Tahoma"/>
            <family val="2"/>
          </rPr>
          <t xml:space="preserve">25/9/2022: Sent e-mail to inform results for Apr-2022_x000D_
17/8/2022: Sent e-mail to register module for Aug-2022_x000D_
4/30/2022: Sent e-mail to inform results for Jan-2022_x000D_
4/6/2022: Sent e-mail to register module for Apr-2022_x000D_
1/21/2022: Sent e-mail to inform results for Aug-2021_x000D_
1/2/2022: Sent e-mail to register module for Jan-2022_x000D_
</t>
        </r>
      </text>
    </comment>
    <comment ref="C27" authorId="2" shapeId="0" xr:uid="{00000000-0006-0000-0100-0000B4000000}">
      <text>
        <r>
          <rPr>
            <sz val="9"/>
            <color indexed="81"/>
            <rFont val="Tahoma"/>
            <family val="2"/>
          </rPr>
          <t xml:space="preserve">25/9/2022: Sent e-mail to inform results for Apr-2022_x000D_
17/8/2022: Sent e-mail to register module for Aug-2022_x000D_
4/30/2022: Sent e-mail to inform results for Jan-2022_x000D_
4/6/2022: Sent e-mail to register module for Apr-2022_x000D_
1/21/2022: Sent e-mail to inform results for Aug-2021_x000D_
1/2/2022: Sent e-mail to register module for Jan-2022_x000D_
8/24/2021: Sent e-mail to inform results for Apr-2021_x000D_
8/10/2021: Sent e-mail to register module for Aug-2021_x000D_
</t>
        </r>
      </text>
    </comment>
    <comment ref="C28" authorId="2" shapeId="0" xr:uid="{00000000-0006-0000-0100-0000B5000000}">
      <text>
        <r>
          <rPr>
            <sz val="9"/>
            <color indexed="81"/>
            <rFont val="Tahoma"/>
            <family val="2"/>
          </rPr>
          <t xml:space="preserve">25/9/2022: Sent e-mail to inform results for Apr-2022_x000D_
17/8/2022: Sent e-mail to register module for Aug-2022_x000D_
4/30/2022: Sent e-mail to inform results for Jan-2022_x000D_
4/6/2022: Sent e-mail to register module for Apr-2022_x000D_
1/21/2022: Sent e-mail to inform results for Aug-2021_x000D_
1/2/2022: Sent e-mail to register module for Jan-2022_x000D_
8/24/2021: Sent e-mail to inform results for Apr-2021_x000D_
8/10/2021: Sent e-mail to register module for Aug-2021_x000D_
</t>
        </r>
      </text>
    </comment>
    <comment ref="AJ28" authorId="2" shapeId="0" xr:uid="{00000000-0006-0000-0100-0000B6000000}">
      <text>
        <r>
          <rPr>
            <sz val="9"/>
            <color indexed="81"/>
            <rFont val="Tahoma"/>
            <family val="2"/>
          </rPr>
          <t>Apr-2021:_x000D_
   CW 61.7, EX 36, MM -44.5</t>
        </r>
      </text>
    </comment>
    <comment ref="AK28" authorId="2" shapeId="0" xr:uid="{00000000-0006-0000-0100-0000B7000000}">
      <text>
        <r>
          <rPr>
            <sz val="9"/>
            <color indexed="81"/>
            <rFont val="Tahoma"/>
            <family val="2"/>
          </rPr>
          <t>Aug-2021:_x000D_
   CW 61.7, EX 69, MM 54.5</t>
        </r>
      </text>
    </comment>
    <comment ref="C29" authorId="2" shapeId="0" xr:uid="{00000000-0006-0000-0100-0000B8000000}">
      <text>
        <r>
          <rPr>
            <sz val="9"/>
            <color indexed="81"/>
            <rFont val="Tahoma"/>
            <family val="2"/>
          </rPr>
          <t xml:space="preserve">25/9/2022: Sent e-mail to inform results for Apr-2022_x000D_
17/8/2022: Sent e-mail to register module for Aug-2022_x000D_
4/30/2022: Sent e-mail to inform results for Jan-2022_x000D_
4/6/2022: Sent e-mail to register module for Apr-2022_x000D_
1/21/2022: Sent e-mail to inform results for Aug-2021_x000D_
1/2/2022: Sent e-mail to register module for Jan-2022_x000D_
8/24/2021: Sent e-mail to inform results for Apr-2021_x000D_
8/10/2021: Sent e-mail to register module for Aug-2021_x000D_
</t>
        </r>
      </text>
    </comment>
    <comment ref="AJ29" authorId="2" shapeId="0" xr:uid="{00000000-0006-0000-0100-0000B9000000}">
      <text>
        <r>
          <rPr>
            <sz val="9"/>
            <color indexed="81"/>
            <rFont val="Tahoma"/>
            <family val="2"/>
          </rPr>
          <t>Apr-2021:_x000D_
   CW 75, EX 35, MM -48.2</t>
        </r>
      </text>
    </comment>
    <comment ref="AK29" authorId="2" shapeId="0" xr:uid="{00000000-0006-0000-0100-0000BA000000}">
      <text>
        <r>
          <rPr>
            <sz val="9"/>
            <color indexed="81"/>
            <rFont val="Tahoma"/>
            <family val="2"/>
          </rPr>
          <t>Aug-2021:_x000D_
   CW 75, EX 64, MM 52</t>
        </r>
      </text>
    </comment>
    <comment ref="C30" authorId="2" shapeId="0" xr:uid="{00000000-0006-0000-0100-0000BB000000}">
      <text>
        <r>
          <rPr>
            <sz val="9"/>
            <color indexed="81"/>
            <rFont val="Tahoma"/>
            <family val="2"/>
          </rPr>
          <t xml:space="preserve">25/9/2022: Sent e-mail to inform results for Apr-2022_x000D_
17/8/2022: Sent e-mail to register module for Aug-2022_x000D_
4/30/2022: Sent e-mail to inform results for Jan-2022_x000D_
4/6/2022: Sent e-mail to register module for Apr-2022_x000D_
1/21/2022: Sent e-mail to inform results for Aug-2021_x000D_
1/2/2022: Sent e-mail to register module for Jan-2022_x000D_
8/24/2021: Sent e-mail to inform results for Apr-2021_x000D_
8/10/2021: Sent e-mail to register module for Aug-2021_x000D_
</t>
        </r>
      </text>
    </comment>
    <comment ref="C32" authorId="2" shapeId="0" xr:uid="{00000000-0006-0000-0100-0000BC000000}">
      <text>
        <r>
          <rPr>
            <sz val="9"/>
            <color indexed="81"/>
            <rFont val="Tahoma"/>
            <family val="2"/>
          </rPr>
          <t xml:space="preserve">25/9/2022: Sent e-mail to inform results for Apr-2022_x000D_
17/8/2022: Sent e-mail to register module for Aug-2022_x000D_
</t>
        </r>
      </text>
    </comment>
    <comment ref="C33" authorId="2" shapeId="0" xr:uid="{00000000-0006-0000-0100-0000BD000000}">
      <text>
        <r>
          <rPr>
            <sz val="9"/>
            <color indexed="81"/>
            <rFont val="Tahoma"/>
            <family val="2"/>
          </rPr>
          <t xml:space="preserve">25/9/2022: Sent e-mail to inform results for Apr-2022_x000D_
17/8/2022: Sent e-mail to register module for Aug-2022_x000D_
</t>
        </r>
      </text>
    </comment>
    <comment ref="C34" authorId="2" shapeId="0" xr:uid="{00000000-0006-0000-0100-0000BE000000}">
      <text>
        <r>
          <rPr>
            <sz val="9"/>
            <color indexed="81"/>
            <rFont val="Tahoma"/>
            <family val="2"/>
          </rPr>
          <t xml:space="preserve">25/9/2022: Sent e-mail to inform results for Apr-2022_x000D_
17/8/2022: Sent e-mail to register module for Aug-2022_x000D_
</t>
        </r>
      </text>
    </comment>
    <comment ref="C35" authorId="2" shapeId="0" xr:uid="{00000000-0006-0000-0100-0000BF000000}">
      <text>
        <r>
          <rPr>
            <sz val="9"/>
            <color indexed="81"/>
            <rFont val="Tahoma"/>
            <family val="2"/>
          </rPr>
          <t xml:space="preserve">25/9/2022: Sent e-mail to inform results for Apr-2022_x000D_
17/8/2022: Sent e-mail to register module for Aug-2022_x000D_
</t>
        </r>
      </text>
    </comment>
    <comment ref="C36" authorId="2" shapeId="0" xr:uid="{00000000-0006-0000-0100-0000C0000000}">
      <text>
        <r>
          <rPr>
            <sz val="9"/>
            <color indexed="81"/>
            <rFont val="Tahoma"/>
            <family val="2"/>
          </rPr>
          <t xml:space="preserve">25/9/2022: Sent e-mail to inform results for Apr-2022_x000D_
17/8/2022: Sent e-mail to register module for Aug-2022_x000D_
</t>
        </r>
      </text>
    </comment>
    <comment ref="BN36" authorId="2" shapeId="0" xr:uid="{00000000-0006-0000-0100-0000C1000000}">
      <text>
        <r>
          <rPr>
            <sz val="9"/>
            <color indexed="81"/>
            <rFont val="Tahoma"/>
            <family val="2"/>
          </rPr>
          <t>Apr-2022:_x000D_
   CW 33, EX 22.5, MM 29.5</t>
        </r>
      </text>
    </comment>
    <comment ref="C37" authorId="2" shapeId="0" xr:uid="{00000000-0006-0000-0100-0000C2000000}">
      <text>
        <r>
          <rPr>
            <sz val="9"/>
            <color indexed="81"/>
            <rFont val="Tahoma"/>
            <family val="2"/>
          </rPr>
          <t xml:space="preserve">25/9/2022: Sent e-mail to inform results for Apr-2022_x000D_
17/8/2022: Sent e-mail to register module for Aug-2022_x000D_
</t>
        </r>
      </text>
    </comment>
    <comment ref="C38" authorId="2" shapeId="0" xr:uid="{00000000-0006-0000-0100-0000C3000000}">
      <text>
        <r>
          <rPr>
            <sz val="9"/>
            <color indexed="81"/>
            <rFont val="Tahoma"/>
            <family val="2"/>
          </rPr>
          <t xml:space="preserve">25/9/2022: Sent e-mail to inform results for Apr-2022_x000D_
17/8/2022: Sent e-mail to register module for Aug-2022_x000D_
</t>
        </r>
      </text>
    </comment>
    <comment ref="C39" authorId="2" shapeId="0" xr:uid="{00000000-0006-0000-0100-0000C4000000}">
      <text>
        <r>
          <rPr>
            <sz val="9"/>
            <color indexed="81"/>
            <rFont val="Tahoma"/>
            <family val="2"/>
          </rPr>
          <t xml:space="preserve">25/9/2022: Sent e-mail to inform results for Apr-2022_x000D_
17/8/2022: Sent e-mail to register module for Aug-2022_x000D_
</t>
        </r>
      </text>
    </comment>
    <comment ref="C40" authorId="2" shapeId="0" xr:uid="{00000000-0006-0000-0100-0000C5000000}">
      <text>
        <r>
          <rPr>
            <sz val="9"/>
            <color indexed="81"/>
            <rFont val="Tahoma"/>
            <family val="2"/>
          </rPr>
          <t xml:space="preserve">25/9/2022: Sent e-mail to inform results for Apr-2022_x000D_
17/8/2022: Sent e-mail to register module for Aug-2022_x000D_
</t>
        </r>
      </text>
    </comment>
    <comment ref="C41" authorId="2" shapeId="0" xr:uid="{00000000-0006-0000-0100-0000C6000000}">
      <text>
        <r>
          <rPr>
            <sz val="9"/>
            <color indexed="81"/>
            <rFont val="Tahoma"/>
            <family val="2"/>
          </rPr>
          <t xml:space="preserve">25/9/2022: Sent e-mail to inform results for Apr-2022_x000D_
17/8/2022: Sent e-mail to register module for Aug-2022_x000D_
</t>
        </r>
      </text>
    </comment>
    <comment ref="C47" authorId="2" shapeId="0" xr:uid="{00000000-0006-0000-0100-0000C7000000}">
      <text>
        <r>
          <rPr>
            <sz val="9"/>
            <color indexed="81"/>
            <rFont val="Tahoma"/>
            <family val="2"/>
          </rPr>
          <t xml:space="preserve">25/9/2022: Sent e-mail to inform results for Apr-2022_x000D_
17/8/2022: Sent e-mail to register module for Aug-2022_x000D_
4/30/2022: Sent e-mail to inform results for Jan-2022_x000D_
4/6/2022: Sent e-mail to register module for Apr-2022_x000D_
1/21/2022: Sent e-mail to inform results for Aug-2021_x000D_
1/2/2022: Sent e-mail to register module for Jan-2022_x000D_
</t>
        </r>
      </text>
    </comment>
    <comment ref="C48" authorId="2" shapeId="0" xr:uid="{00000000-0006-0000-0100-0000C8000000}">
      <text>
        <r>
          <rPr>
            <sz val="9"/>
            <color indexed="81"/>
            <rFont val="Tahoma"/>
            <family val="2"/>
          </rPr>
          <t xml:space="preserve">25/9/2022: Sent e-mail to inform results for Apr-2022_x000D_
17/8/2022: Sent e-mail to register module for Aug-2022_x000D_
4/30/2022: Sent e-mail to inform results for Jan-2022_x000D_
4/6/2022: Sent e-mail to register module for Apr-2022_x000D_
1/2/2022: Sent e-mail to register module for Jan-2022_x000D_
</t>
        </r>
      </text>
    </comment>
    <comment ref="C49" authorId="2" shapeId="0" xr:uid="{00000000-0006-0000-0100-0000C9000000}">
      <text>
        <r>
          <rPr>
            <sz val="9"/>
            <color indexed="81"/>
            <rFont val="Tahoma"/>
            <family val="2"/>
          </rPr>
          <t xml:space="preserve">25/9/2022: Sent e-mail to inform results for Apr-2022_x000D_
17/8/2022: Sent e-mail to register module for Aug-2022_x000D_
4/30/2022: Sent e-mail to inform results for Jan-2022_x000D_
4/6/2022: Sent e-mail to register module for Apr-2022_x000D_
</t>
        </r>
      </text>
    </comment>
    <comment ref="C50" authorId="2" shapeId="0" xr:uid="{00000000-0006-0000-0100-0000CA000000}">
      <text>
        <r>
          <rPr>
            <sz val="9"/>
            <color indexed="81"/>
            <rFont val="Tahoma"/>
            <family val="2"/>
          </rPr>
          <t xml:space="preserve">25/9/2022: Sent e-mail to inform results for Apr-2022_x000D_
17/8/2022: Sent e-mail to register module for Aug-2022_x000D_
4/30/2022: Sent e-mail to inform results for Jan-2022_x000D_
4/6/2022: Sent e-mail to register module for Apr-2022_x000D_
</t>
        </r>
      </text>
    </comment>
    <comment ref="C51" authorId="2" shapeId="0" xr:uid="{00000000-0006-0000-0100-0000CB000000}">
      <text>
        <r>
          <rPr>
            <sz val="9"/>
            <color indexed="81"/>
            <rFont val="Tahoma"/>
            <family val="2"/>
          </rPr>
          <t xml:space="preserve">25/9/2022: Sent e-mail to inform results for Apr-2022_x000D_
17/8/2022: Sent e-mail to register module for Aug-2022_x000D_
4/30/2022: Sent e-mail to inform results for Jan-2022_x000D_
4/6/2022: Sent e-mail to register module for Apr-2022_x000D_
</t>
        </r>
      </text>
    </comment>
    <comment ref="C52" authorId="2" shapeId="0" xr:uid="{00000000-0006-0000-0100-0000CC000000}">
      <text>
        <r>
          <rPr>
            <sz val="9"/>
            <color indexed="81"/>
            <rFont val="Tahoma"/>
            <family val="2"/>
          </rPr>
          <t xml:space="preserve">25/9/2022: Sent e-mail to inform results for Apr-2022_x000D_
17/8/2022: Sent e-mail to register module for Aug-2022_x000D_
4/30/2022: Sent e-mail to inform results for Jan-2022_x000D_
4/6/2022: Sent e-mail to register module for Apr-2022_x000D_
</t>
        </r>
      </text>
    </comment>
    <comment ref="C53" authorId="2" shapeId="0" xr:uid="{00000000-0006-0000-0100-0000CD000000}">
      <text>
        <r>
          <rPr>
            <sz val="9"/>
            <color indexed="81"/>
            <rFont val="Tahoma"/>
            <family val="2"/>
          </rPr>
          <t xml:space="preserve">25/9/2022: Sent e-mail to inform results for Apr-2022_x000D_
17/8/2022: Sent e-mail to register module for Aug-2022_x000D_
4/30/2022: Sent e-mail to inform results for Jan-2022_x000D_
4/6/2022: Sent e-mail to register module for Apr-2022_x000D_
</t>
        </r>
      </text>
    </comment>
    <comment ref="C54" authorId="2" shapeId="0" xr:uid="{00000000-0006-0000-0100-0000CE000000}">
      <text>
        <r>
          <rPr>
            <sz val="9"/>
            <color indexed="81"/>
            <rFont val="Tahoma"/>
            <family val="2"/>
          </rPr>
          <t xml:space="preserve">25/9/2022: Sent e-mail to inform results for Apr-2022_x000D_
17/8/2022: Sent e-mail to register module for Aug-2022_x000D_
4/30/2022: Sent e-mail to inform results for Jan-2022_x000D_
4/6/2022: Sent e-mail to register module for Apr-2022_x000D_
</t>
        </r>
      </text>
    </comment>
    <comment ref="C55" authorId="2" shapeId="0" xr:uid="{00000000-0006-0000-0100-0000CF000000}">
      <text>
        <r>
          <rPr>
            <sz val="9"/>
            <color indexed="81"/>
            <rFont val="Tahoma"/>
            <family val="2"/>
          </rPr>
          <t xml:space="preserve">25/9/2022: Sent e-mail to inform results for Apr-2022_x000D_
17/8/2022: Sent e-mail to register module for Aug-2022_x000D_
4/30/2022: Sent e-mail to inform results for Jan-2022_x000D_
4/6/2022: Sent e-mail to register module for Apr-2022_x000D_
</t>
        </r>
      </text>
    </comment>
    <comment ref="C56" authorId="2" shapeId="0" xr:uid="{00000000-0006-0000-0100-0000D0000000}">
      <text>
        <r>
          <rPr>
            <sz val="9"/>
            <color indexed="81"/>
            <rFont val="Tahoma"/>
            <family val="2"/>
          </rPr>
          <t xml:space="preserve">25/9/2022: Sent e-mail to inform results for Apr-2022_x000D_
17/8/2022: Sent e-mail to register module for Aug-2022_x000D_
4/30/2022: Sent e-mail to inform results for Jan-2022_x000D_
4/6/2022: Sent e-mail to register module for Apr-2022_x000D_
</t>
        </r>
      </text>
    </comment>
    <comment ref="C57" authorId="2" shapeId="0" xr:uid="{00000000-0006-0000-0100-0000D1000000}">
      <text>
        <r>
          <rPr>
            <sz val="9"/>
            <color indexed="81"/>
            <rFont val="Tahoma"/>
            <family val="2"/>
          </rPr>
          <t xml:space="preserve">25/9/2022: Sent e-mail to inform results for Apr-2022_x000D_
17/8/2022: Sent e-mail to register module for Aug-2022_x000D_
4/30/2022: Sent e-mail to inform results for Jan-2022_x000D_
4/6/2022: Sent e-mail to register module for Apr-2022_x000D_
</t>
        </r>
      </text>
    </comment>
    <comment ref="C59" authorId="2" shapeId="0" xr:uid="{00000000-0006-0000-0100-0000D2000000}">
      <text>
        <r>
          <rPr>
            <sz val="9"/>
            <color indexed="81"/>
            <rFont val="Tahoma"/>
            <family val="2"/>
          </rPr>
          <t xml:space="preserve">25/9/2022: Sent e-mail to inform results for Apr-2022_x000D_
17/8/2022: Sent e-mail to register module for Aug-2022_x000D_
4/30/2022: Sent e-mail to inform results for Jan-2022_x000D_
4/6/2022: Sent e-mail to register module for Apr-2022_x000D_
1/21/2022: Sent e-mail to inform results for Aug-2021_x000D_
1/2/2022: Sent e-mail to register module for Jan-2022_x000D_
8/24/2021: Sent e-mail to inform results for Apr-2021_x000D_
8/10/2021: Sent e-mail to register module for Aug-2021_x000D_
4/6/2021: Sent e-mail to register module for Apr-2021_x000D_
</t>
        </r>
      </text>
    </comment>
    <comment ref="C60" authorId="2" shapeId="0" xr:uid="{00000000-0006-0000-0100-0000D3000000}">
      <text>
        <r>
          <rPr>
            <sz val="9"/>
            <color indexed="81"/>
            <rFont val="Tahoma"/>
            <family val="2"/>
          </rPr>
          <t xml:space="preserve">25/9/2022: Sent e-mail to inform results for Apr-2022_x000D_
17/8/2022: Sent e-mail to register module for Aug-2022_x000D_
4/30/2022: Sent e-mail to inform results for Jan-2022_x000D_
4/6/2022: Sent e-mail to register module for Apr-2022_x000D_
1/21/2022: Sent e-mail to inform results for Aug-2021_x000D_
1/2/2022: Sent e-mail to register module for Jan-2022_x000D_
8/24/2021: Sent e-mail to inform results for Apr-2021_x000D_
8/10/2021: Sent e-mail to register module for Aug-2021_x000D_
4/6/2021: Sent e-mail to register module for Apr-2021_x000D_
</t>
        </r>
      </text>
    </comment>
    <comment ref="AJ60" authorId="2" shapeId="0" xr:uid="{00000000-0006-0000-0100-0000D4000000}">
      <text>
        <r>
          <rPr>
            <sz val="9"/>
            <color indexed="81"/>
            <rFont val="Tahoma"/>
            <family val="2"/>
          </rPr>
          <t>Aug-2021:_x000D_
   CW 26.7, EX 63, MM -44.8</t>
        </r>
      </text>
    </comment>
    <comment ref="C87" authorId="1" shapeId="0" xr:uid="{00000000-0006-0000-0100-0000D5000000}">
      <text>
        <r>
          <rPr>
            <b/>
            <sz val="9"/>
            <color indexed="81"/>
            <rFont val="Tahoma"/>
            <family val="2"/>
          </rPr>
          <t>K.M. Chong:</t>
        </r>
        <r>
          <rPr>
            <sz val="9"/>
            <color indexed="81"/>
            <rFont val="Tahoma"/>
            <family val="2"/>
          </rPr>
          <t xml:space="preserve">
- Program run for sheet "Y1"~"Y3" and create a pivot table name MMM-YYYY-PVT.
- Pivot table with semester 1~9 row, subject code as column and number of students planned in the cells.
- Typically Grand Total (bottom of table) should be more than 5 people for each suject.</t>
        </r>
      </text>
    </comment>
    <comment ref="C93" authorId="1" shapeId="0" xr:uid="{00000000-0006-0000-0100-0000D6000000}">
      <text>
        <r>
          <rPr>
            <b/>
            <sz val="9"/>
            <color indexed="81"/>
            <rFont val="Tahoma"/>
            <family val="2"/>
          </rPr>
          <t>K.M. Chong:</t>
        </r>
        <r>
          <rPr>
            <sz val="9"/>
            <color indexed="81"/>
            <rFont val="Tahoma"/>
            <family val="2"/>
          </rPr>
          <t xml:space="preserve">
- Create Excel file with list of students take each module in semester S##-M
- Files saved on desktop with filename BEECU-Y#_ModuleCode Student List.xlsx
- Program run for the whole sheet with maximum 200 row and 100 column
</t>
        </r>
      </text>
    </comment>
    <comment ref="C95" authorId="1" shapeId="0" xr:uid="{00000000-0006-0000-0100-0000D7000000}">
      <text>
        <r>
          <rPr>
            <b/>
            <sz val="9"/>
            <color indexed="81"/>
            <rFont val="Tahoma"/>
            <family val="2"/>
          </rPr>
          <t>K.M. Chong:</t>
        </r>
        <r>
          <rPr>
            <sz val="9"/>
            <color indexed="81"/>
            <rFont val="Tahoma"/>
            <family val="2"/>
          </rPr>
          <t xml:space="preserve">
1. Create Marksheet file with list of students registered for a module in the semester S##-M
2. Each module is named as "mmm-yyyy INT###??? Marksheet.xlsx" in the same folder
3. Marksheet template "mmm-yyyy ###ABC Marksheet.xlsx" must be in the same folder</t>
        </r>
      </text>
    </comment>
    <comment ref="C97" authorId="1" shapeId="0" xr:uid="{00000000-0006-0000-0100-0000D8000000}">
      <text>
        <r>
          <rPr>
            <b/>
            <sz val="9"/>
            <color indexed="81"/>
            <rFont val="Tahoma"/>
            <family val="2"/>
          </rPr>
          <t>K.M. Chong:</t>
        </r>
        <r>
          <rPr>
            <sz val="9"/>
            <color indexed="81"/>
            <rFont val="Tahoma"/>
            <family val="2"/>
          </rPr>
          <t xml:space="preserve">
- Copy marks from marksheet file with listing
   Range F10:J200, Table column: CU ID, Name, CW, Ex, Total
- Program run for the whole sheet with maximum 200 row and 100 column
- Item to check before running marco!!!
</t>
        </r>
        <r>
          <rPr>
            <b/>
            <sz val="9"/>
            <color indexed="81"/>
            <rFont val="Tahoma"/>
            <family val="2"/>
          </rPr>
          <t>Mark Sheet File</t>
        </r>
        <r>
          <rPr>
            <sz val="9"/>
            <color indexed="81"/>
            <rFont val="Tahoma"/>
            <family val="2"/>
          </rPr>
          <t xml:space="preserve">
1.) Sheet name in format ###??? - BEECU, e.g. 102CDE - BEECU
2.) Student mark list within range F10:J200
3.) Data tabulation in following format
      - Student CU-ID in cloumn F
      - Student Name in column G
      - Coursework mark in column H
      - Exam mark in column I
      - Total mark in column J
4.) Student with CW/Exam &lt; 40 marks, change total to negative number.
</t>
        </r>
        <r>
          <rPr>
            <b/>
            <sz val="9"/>
            <color indexed="81"/>
            <rFont val="Tahoma"/>
            <family val="2"/>
          </rPr>
          <t>Master List File</t>
        </r>
        <r>
          <rPr>
            <sz val="9"/>
            <color indexed="81"/>
            <rFont val="Tahoma"/>
            <family val="2"/>
          </rPr>
          <t xml:space="preserve">
1.) Module with only re-sit student, add in a dummy "S##-M" for macro to work
2.) After marco ran, remove dammy marked with "*S##-M" </t>
        </r>
      </text>
    </comment>
    <comment ref="C100" authorId="1" shapeId="0" xr:uid="{00000000-0006-0000-0100-0000D9000000}">
      <text>
        <r>
          <rPr>
            <b/>
            <sz val="9"/>
            <color indexed="81"/>
            <rFont val="Tahoma"/>
            <family val="2"/>
          </rPr>
          <t>K.M. Chong:</t>
        </r>
        <r>
          <rPr>
            <sz val="9"/>
            <color indexed="81"/>
            <rFont val="Tahoma"/>
            <family val="2"/>
          </rPr>
          <t xml:space="preserve">
1. Important: Semester code and background color must match cell $DD$1 (ColorCell)
2. Open Compare Marksheet file (filename in column D), check each sheet for column S with "Capped"
3. Find student marks cell with matching background color and update capped marks and its comment.
</t>
        </r>
      </text>
    </comment>
    <comment ref="C102" authorId="1" shapeId="0" xr:uid="{00000000-0006-0000-0100-0000DA000000}">
      <text>
        <r>
          <rPr>
            <b/>
            <sz val="9"/>
            <color indexed="81"/>
            <rFont val="Tahoma"/>
            <family val="2"/>
          </rPr>
          <t>K.M. Chong:</t>
        </r>
        <r>
          <rPr>
            <sz val="9"/>
            <color indexed="81"/>
            <rFont val="Tahoma"/>
            <family val="2"/>
          </rPr>
          <t xml:space="preserve">
- Create induvidual e-mail with list of modules planned for semester S##-M
- Notify student to regester online via their college and private e-mail address
- Program run for the whole sheet, with maximum 200 lines student</t>
        </r>
      </text>
    </comment>
    <comment ref="C104" authorId="1" shapeId="0" xr:uid="{00000000-0006-0000-0100-0000DB000000}">
      <text>
        <r>
          <rPr>
            <b/>
            <sz val="9"/>
            <color indexed="81"/>
            <rFont val="Tahoma"/>
            <family val="2"/>
          </rPr>
          <t>K.M. Chong:</t>
        </r>
        <r>
          <rPr>
            <sz val="9"/>
            <color indexed="81"/>
            <rFont val="Tahoma"/>
            <family val="2"/>
          </rPr>
          <t xml:space="preserve">
- Create Email with list of re-sit modules planned for student for semester r##-M
- Notify student to regester for re-sit at Exam Office
- Program run for the whole sheet, with maximum 200 lines student</t>
        </r>
      </text>
    </comment>
    <comment ref="C106" authorId="1" shapeId="0" xr:uid="{00000000-0006-0000-0100-0000DC000000}">
      <text>
        <r>
          <rPr>
            <b/>
            <sz val="9"/>
            <color indexed="81"/>
            <rFont val="Tahoma"/>
            <family val="2"/>
          </rPr>
          <t>K.M. Chong:</t>
        </r>
        <r>
          <rPr>
            <sz val="9"/>
            <color indexed="81"/>
            <rFont val="Tahoma"/>
            <family val="2"/>
          </rPr>
          <t xml:space="preserve">
- Notify student to choice elective subject via their college email and provate email address
- Key in "Elec" in cells for elective subject to create notification
- Program run for the whole sheet, with maximum 200 lines student</t>
        </r>
      </text>
    </comment>
    <comment ref="C108" authorId="1" shapeId="0" xr:uid="{00000000-0006-0000-0100-0000DD000000}">
      <text>
        <r>
          <rPr>
            <b/>
            <sz val="9"/>
            <color indexed="81"/>
            <rFont val="Tahoma"/>
            <family val="2"/>
          </rPr>
          <t>K.M. Chong:</t>
        </r>
        <r>
          <rPr>
            <sz val="9"/>
            <color indexed="81"/>
            <rFont val="Tahoma"/>
            <family val="2"/>
          </rPr>
          <t xml:space="preserve">
- Create individual e-mail with MM marks for modules taken for semester S##-M (identify by colorcode)
- Notify student to via their college and private e-mail address
- Macro run for the whole Active sheet, pick up MM marks for cell background color = cell $DD$1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Usha Jayahkudy</author>
  </authors>
  <commentList>
    <comment ref="AD1" authorId="0" shapeId="0" xr:uid="{00000000-0006-0000-0300-000001000000}">
      <text>
        <r>
          <rPr>
            <sz val="9"/>
            <color indexed="81"/>
            <rFont val="Tahoma"/>
            <family val="2"/>
          </rPr>
          <t>Programming and Algorithms</t>
        </r>
      </text>
    </comment>
    <comment ref="AG1" authorId="0" shapeId="0" xr:uid="{00000000-0006-0000-0300-000002000000}">
      <text>
        <r>
          <rPr>
            <sz val="9"/>
            <color indexed="81"/>
            <rFont val="Tahoma"/>
            <family val="2"/>
          </rPr>
          <t>Software Design</t>
        </r>
      </text>
    </comment>
    <comment ref="AJ1" authorId="0" shapeId="0" xr:uid="{00000000-0006-0000-0300-000003000000}">
      <text>
        <r>
          <rPr>
            <sz val="9"/>
            <color indexed="81"/>
            <rFont val="Tahoma"/>
            <family val="2"/>
          </rPr>
          <t>Mathematics for Computer Science</t>
        </r>
      </text>
    </comment>
    <comment ref="AM1" authorId="0" shapeId="0" xr:uid="{00000000-0006-0000-0300-000004000000}">
      <text>
        <r>
          <rPr>
            <sz val="9"/>
            <color indexed="81"/>
            <rFont val="Tahoma"/>
            <family val="2"/>
          </rPr>
          <t xml:space="preserve">Object Oriented Programming </t>
        </r>
      </text>
    </comment>
    <comment ref="AP1" authorId="0" shapeId="0" xr:uid="{00000000-0006-0000-0300-000005000000}">
      <text>
        <r>
          <rPr>
            <sz val="9"/>
            <color indexed="81"/>
            <rFont val="Tahoma"/>
            <family val="2"/>
          </rPr>
          <t>Computer Architecture and Networks</t>
        </r>
      </text>
    </comment>
    <comment ref="AS1" authorId="0" shapeId="0" xr:uid="{00000000-0006-0000-0300-000006000000}">
      <text>
        <r>
          <rPr>
            <sz val="9"/>
            <color indexed="81"/>
            <rFont val="Tahoma"/>
            <family val="2"/>
          </rPr>
          <t>Database Systems</t>
        </r>
      </text>
    </comment>
    <comment ref="AV1" authorId="0" shapeId="0" xr:uid="{00000000-0006-0000-0300-000007000000}">
      <text>
        <r>
          <rPr>
            <sz val="9"/>
            <color indexed="81"/>
            <rFont val="Tahoma"/>
            <family val="2"/>
          </rPr>
          <t>Computer Science All 1</t>
        </r>
      </text>
    </comment>
    <comment ref="AY1" authorId="0" shapeId="0" xr:uid="{00000000-0006-0000-0300-000008000000}">
      <text>
        <r>
          <rPr>
            <sz val="9"/>
            <color indexed="81"/>
            <rFont val="Tahoma"/>
            <family val="2"/>
          </rPr>
          <t>Computer Science All 2</t>
        </r>
      </text>
    </comment>
    <comment ref="BB1" authorId="0" shapeId="0" xr:uid="{00000000-0006-0000-0300-000009000000}">
      <text>
        <r>
          <rPr>
            <sz val="9"/>
            <color indexed="81"/>
            <rFont val="Tahoma"/>
            <family val="2"/>
          </rPr>
          <t>Smart Phone Apps: From Concept to Design and Market</t>
        </r>
      </text>
    </comment>
    <comment ref="BE1" authorId="0" shapeId="0" xr:uid="{00000000-0006-0000-0300-00000A000000}">
      <text>
        <r>
          <rPr>
            <sz val="9"/>
            <color indexed="81"/>
            <rFont val="Tahoma"/>
            <family val="2"/>
          </rPr>
          <t>Introduction to Artificial Intelligence</t>
        </r>
      </text>
    </comment>
    <comment ref="BH1" authorId="0" shapeId="0" xr:uid="{00000000-0006-0000-0300-00000B000000}">
      <text>
        <r>
          <rPr>
            <sz val="9"/>
            <color indexed="81"/>
            <rFont val="Tahoma"/>
            <family val="2"/>
          </rPr>
          <t>Software Engineering</t>
        </r>
      </text>
    </comment>
    <comment ref="BK1" authorId="0" shapeId="0" xr:uid="{00000000-0006-0000-0300-00000C000000}">
      <text>
        <r>
          <rPr>
            <sz val="9"/>
            <color indexed="81"/>
            <rFont val="Tahoma"/>
            <family val="2"/>
          </rPr>
          <t>Theory Of Computation</t>
        </r>
      </text>
    </comment>
    <comment ref="BN1" authorId="0" shapeId="0" xr:uid="{00000000-0006-0000-0300-00000D000000}">
      <text>
        <r>
          <rPr>
            <sz val="9"/>
            <color indexed="81"/>
            <rFont val="Tahoma"/>
            <family val="2"/>
          </rPr>
          <t>Advanced Algorithms</t>
        </r>
      </text>
    </comment>
    <comment ref="BQ1" authorId="0" shapeId="0" xr:uid="{00000000-0006-0000-0300-00000E000000}">
      <text>
        <r>
          <rPr>
            <sz val="9"/>
            <color indexed="81"/>
            <rFont val="Tahoma"/>
            <family val="2"/>
          </rPr>
          <t xml:space="preserve">Operating Systems and Security </t>
        </r>
      </text>
    </comment>
    <comment ref="BT1" authorId="0" shapeId="0" xr:uid="{00000000-0006-0000-0300-00000F000000}">
      <text>
        <r>
          <rPr>
            <sz val="9"/>
            <color indexed="81"/>
            <rFont val="Tahoma"/>
            <family val="2"/>
          </rPr>
          <t>Data Science</t>
        </r>
      </text>
    </comment>
    <comment ref="BW1" authorId="0" shapeId="0" xr:uid="{00000000-0006-0000-0300-000010000000}">
      <text>
        <r>
          <rPr>
            <sz val="9"/>
            <color indexed="81"/>
            <rFont val="Tahoma"/>
            <family val="2"/>
          </rPr>
          <t>Big Data Programming Project</t>
        </r>
      </text>
    </comment>
    <comment ref="BZ1" authorId="0" shapeId="0" xr:uid="{00000000-0006-0000-0300-000011000000}">
      <text>
        <r>
          <rPr>
            <sz val="9"/>
            <color indexed="81"/>
            <rFont val="Tahoma"/>
            <family val="2"/>
          </rPr>
          <t>Android Development Skills</t>
        </r>
      </text>
    </comment>
    <comment ref="CC1" authorId="0" shapeId="0" xr:uid="{00000000-0006-0000-0300-000012000000}">
      <text>
        <r>
          <rPr>
            <sz val="9"/>
            <color indexed="81"/>
            <rFont val="Tahoma"/>
            <family val="2"/>
          </rPr>
          <t>Internship</t>
        </r>
      </text>
    </comment>
    <comment ref="CF1" authorId="0" shapeId="0" xr:uid="{00000000-0006-0000-0300-000013000000}">
      <text>
        <r>
          <rPr>
            <sz val="9"/>
            <color indexed="81"/>
            <rFont val="Tahoma"/>
            <family val="2"/>
          </rPr>
          <t>Individual Project Preparation</t>
        </r>
      </text>
    </comment>
    <comment ref="CI1" authorId="0" shapeId="0" xr:uid="{00000000-0006-0000-0300-000014000000}">
      <text>
        <r>
          <rPr>
            <sz val="9"/>
            <color indexed="81"/>
            <rFont val="Tahoma"/>
            <family val="2"/>
          </rPr>
          <t>Individual Project</t>
        </r>
      </text>
    </comment>
    <comment ref="CL1" authorId="0" shapeId="0" xr:uid="{00000000-0006-0000-0300-000015000000}">
      <text>
        <r>
          <rPr>
            <sz val="9"/>
            <color indexed="81"/>
            <rFont val="Tahoma"/>
            <family val="2"/>
          </rPr>
          <t>Events Project Management</t>
        </r>
      </text>
    </comment>
    <comment ref="CO1" authorId="0" shapeId="0" xr:uid="{00000000-0006-0000-0300-000016000000}">
      <text>
        <r>
          <rPr>
            <sz val="9"/>
            <color indexed="81"/>
            <rFont val="Tahoma"/>
            <family val="2"/>
          </rPr>
          <t>Hi-Tech Entrepreneurship</t>
        </r>
      </text>
    </comment>
    <comment ref="CR1" authorId="0" shapeId="0" xr:uid="{00000000-0006-0000-0300-000017000000}">
      <text>
        <r>
          <rPr>
            <sz val="9"/>
            <color indexed="81"/>
            <rFont val="Tahoma"/>
            <family val="2"/>
          </rPr>
          <t>Security</t>
        </r>
      </text>
    </comment>
    <comment ref="CU1" authorId="0" shapeId="0" xr:uid="{00000000-0006-0000-0300-000018000000}">
      <text>
        <r>
          <rPr>
            <sz val="9"/>
            <color indexed="81"/>
            <rFont val="Tahoma"/>
            <family val="2"/>
          </rPr>
          <t>Machine Learning and Related Applications</t>
        </r>
      </text>
    </comment>
    <comment ref="CX1" authorId="0" shapeId="0" xr:uid="{00000000-0006-0000-0300-000019000000}">
      <text>
        <r>
          <rPr>
            <sz val="9"/>
            <color indexed="81"/>
            <rFont val="Tahoma"/>
            <family val="2"/>
          </rPr>
          <t>Mobile App Development</t>
        </r>
      </text>
    </comment>
    <comment ref="DA1" authorId="0" shapeId="0" xr:uid="{00000000-0006-0000-0300-00001A000000}">
      <text>
        <r>
          <rPr>
            <sz val="9"/>
            <color indexed="81"/>
            <rFont val="Tahoma"/>
            <family val="2"/>
          </rPr>
          <t>Web API Development</t>
        </r>
      </text>
    </comment>
    <comment ref="DD1" authorId="0" shapeId="0" xr:uid="{00000000-0006-0000-0300-00001B000000}">
      <text>
        <r>
          <rPr>
            <sz val="9"/>
            <color indexed="81"/>
            <rFont val="Tahoma"/>
            <family val="2"/>
          </rPr>
          <t>Parallel Distributed Programming</t>
        </r>
      </text>
    </comment>
    <comment ref="DG1" authorId="0" shapeId="0" xr:uid="{00000000-0006-0000-0300-00001C000000}">
      <text>
        <r>
          <rPr>
            <sz val="9"/>
            <color indexed="81"/>
            <rFont val="Tahoma"/>
            <family val="2"/>
          </rPr>
          <t>Advanced Programming Paradigms</t>
        </r>
      </text>
    </comment>
    <comment ref="DJ1" authorId="0" shapeId="0" xr:uid="{00000000-0006-0000-0300-00001D000000}">
      <text>
        <r>
          <rPr>
            <sz val="9"/>
            <color indexed="81"/>
            <rFont val="Tahoma"/>
            <family val="2"/>
          </rPr>
          <t>Dummy Module 1</t>
        </r>
      </text>
    </comment>
    <comment ref="DM1" authorId="0" shapeId="0" xr:uid="{00000000-0006-0000-0300-00001E000000}">
      <text>
        <r>
          <rPr>
            <sz val="9"/>
            <color indexed="81"/>
            <rFont val="Tahoma"/>
            <family val="2"/>
          </rPr>
          <t>Dummy Module 2</t>
        </r>
      </text>
    </comment>
    <comment ref="DP2" authorId="1" shapeId="0" xr:uid="{00000000-0006-0000-0300-00001F000000}">
      <text>
        <r>
          <rPr>
            <b/>
            <sz val="9"/>
            <color indexed="81"/>
            <rFont val="Tahoma"/>
            <family val="2"/>
          </rPr>
          <t>K.M. Chong:</t>
        </r>
        <r>
          <rPr>
            <sz val="9"/>
            <color indexed="81"/>
            <rFont val="Tahoma"/>
            <family val="2"/>
          </rPr>
          <t xml:space="preserve">
Do not delete!
Used for macro run</t>
        </r>
      </text>
    </comment>
    <comment ref="DW3" authorId="1" shapeId="0" xr:uid="{00000000-0006-0000-0300-000020000000}">
      <text>
        <r>
          <rPr>
            <sz val="9"/>
            <color indexed="81"/>
            <rFont val="Tahoma"/>
            <family val="2"/>
          </rPr>
          <t>MPU3123 - Tamadun Islam ..._x000D_
MPU3173 - Malaysian Studies 3</t>
        </r>
      </text>
    </comment>
    <comment ref="DX3" authorId="1" shapeId="0" xr:uid="{00000000-0006-0000-0300-000021000000}">
      <text>
        <r>
          <rPr>
            <sz val="9"/>
            <color indexed="81"/>
            <rFont val="Tahoma"/>
            <family val="2"/>
          </rPr>
          <t xml:space="preserve">MPU3113 - Hubungan Etnik_x000D_
MPU3143 - B M Komunicasi 2 </t>
        </r>
      </text>
    </comment>
    <comment ref="DY3" authorId="1" shapeId="0" xr:uid="{00000000-0006-0000-0300-000022000000}">
      <text>
        <r>
          <rPr>
            <sz val="9"/>
            <color indexed="81"/>
            <rFont val="Tahoma"/>
            <family val="2"/>
          </rPr>
          <t>MPU3253 - Design Thinking_x000D_
MPU3213 - Bahasa Kebangsaan A</t>
        </r>
      </text>
    </comment>
    <comment ref="DZ3" authorId="1" shapeId="0" xr:uid="{00000000-0006-0000-0300-000023000000}">
      <text>
        <r>
          <rPr>
            <sz val="9"/>
            <color indexed="81"/>
            <rFont val="Tahoma"/>
            <family val="2"/>
          </rPr>
          <t>MPU3343 - Corporate Social Responsibility</t>
        </r>
      </text>
    </comment>
    <comment ref="EA3" authorId="1" shapeId="0" xr:uid="{00000000-0006-0000-0300-000024000000}">
      <text>
        <r>
          <rPr>
            <sz val="9"/>
            <color indexed="81"/>
            <rFont val="Tahoma"/>
            <family val="2"/>
          </rPr>
          <t>MPU3442 - Community Service</t>
        </r>
      </text>
    </comment>
    <comment ref="EB3" authorId="0" shapeId="0" xr:uid="{00000000-0006-0000-0300-000025000000}">
      <text>
        <r>
          <rPr>
            <sz val="9"/>
            <color indexed="81"/>
            <rFont val="Tahoma"/>
            <family val="2"/>
          </rPr>
          <t>INT4000CEM - Programming and Algorithms</t>
        </r>
      </text>
    </comment>
    <comment ref="EC3" authorId="0" shapeId="0" xr:uid="{00000000-0006-0000-0300-000026000000}">
      <text>
        <r>
          <rPr>
            <sz val="9"/>
            <color indexed="81"/>
            <rFont val="Tahoma"/>
            <family val="2"/>
          </rPr>
          <t>INT4067CEM - Software Design</t>
        </r>
      </text>
    </comment>
    <comment ref="ED3" authorId="0" shapeId="0" xr:uid="{00000000-0006-0000-0300-000027000000}">
      <text>
        <r>
          <rPr>
            <sz val="9"/>
            <color indexed="81"/>
            <rFont val="Tahoma"/>
            <family val="2"/>
          </rPr>
          <t>INT4068CEM - Mathematics for Computer Science</t>
        </r>
      </text>
    </comment>
    <comment ref="EE3" authorId="0" shapeId="0" xr:uid="{00000000-0006-0000-0300-000028000000}">
      <text>
        <r>
          <rPr>
            <sz val="9"/>
            <color indexed="81"/>
            <rFont val="Tahoma"/>
            <family val="2"/>
          </rPr>
          <t xml:space="preserve">INT4003CEM - Object Oriented Programming </t>
        </r>
      </text>
    </comment>
    <comment ref="EF3" authorId="0" shapeId="0" xr:uid="{00000000-0006-0000-0300-000029000000}">
      <text>
        <r>
          <rPr>
            <sz val="9"/>
            <color indexed="81"/>
            <rFont val="Tahoma"/>
            <family val="2"/>
          </rPr>
          <t>INT4004CEM - Computer Architecture and Networks</t>
        </r>
      </text>
    </comment>
    <comment ref="EG3" authorId="0" shapeId="0" xr:uid="{00000000-0006-0000-0300-00002A000000}">
      <text>
        <r>
          <rPr>
            <sz val="9"/>
            <color indexed="81"/>
            <rFont val="Tahoma"/>
            <family val="2"/>
          </rPr>
          <t>INT4005CEM - Database Systems</t>
        </r>
      </text>
    </comment>
    <comment ref="EH3" authorId="0" shapeId="0" xr:uid="{00000000-0006-0000-0300-00002B000000}">
      <text>
        <r>
          <rPr>
            <sz val="9"/>
            <color indexed="81"/>
            <rFont val="Tahoma"/>
            <family val="2"/>
          </rPr>
          <t>INT4006CEM - Computer Science All 1</t>
        </r>
      </text>
    </comment>
    <comment ref="EI3" authorId="0" shapeId="0" xr:uid="{00000000-0006-0000-0300-00002C000000}">
      <text>
        <r>
          <rPr>
            <sz val="9"/>
            <color indexed="81"/>
            <rFont val="Tahoma"/>
            <family val="2"/>
          </rPr>
          <t>INT4007CEM - Computer Science All 2</t>
        </r>
      </text>
    </comment>
    <comment ref="EJ3" authorId="0" shapeId="0" xr:uid="{00000000-0006-0000-0300-00002D000000}">
      <text>
        <r>
          <rPr>
            <sz val="9"/>
            <color indexed="81"/>
            <rFont val="Tahoma"/>
            <family val="2"/>
          </rPr>
          <t>INTA101SGI - Smart Phone Apps: From Concept to Design and Market</t>
        </r>
      </text>
    </comment>
    <comment ref="EK3" authorId="0" shapeId="0" xr:uid="{00000000-0006-0000-0300-00002E000000}">
      <text>
        <r>
          <rPr>
            <sz val="9"/>
            <color indexed="81"/>
            <rFont val="Tahoma"/>
            <family val="2"/>
          </rPr>
          <t>INT5000CEM - Introduction to Artificial Intelligence</t>
        </r>
      </text>
    </comment>
    <comment ref="EL3" authorId="0" shapeId="0" xr:uid="{00000000-0006-0000-0300-00002F000000}">
      <text>
        <r>
          <rPr>
            <sz val="9"/>
            <color indexed="81"/>
            <rFont val="Tahoma"/>
            <family val="2"/>
          </rPr>
          <t>INT5001CEM - Software Engineering</t>
        </r>
      </text>
    </comment>
    <comment ref="EM3" authorId="0" shapeId="0" xr:uid="{00000000-0006-0000-0300-000030000000}">
      <text>
        <r>
          <rPr>
            <sz val="9"/>
            <color indexed="81"/>
            <rFont val="Tahoma"/>
            <family val="2"/>
          </rPr>
          <t>INT5002CEM - Theory Of Computation</t>
        </r>
      </text>
    </comment>
    <comment ref="EN3" authorId="0" shapeId="0" xr:uid="{00000000-0006-0000-0300-000031000000}">
      <text>
        <r>
          <rPr>
            <sz val="9"/>
            <color indexed="81"/>
            <rFont val="Tahoma"/>
            <family val="2"/>
          </rPr>
          <t>INT5003CEM - Advanced Algorithms</t>
        </r>
      </text>
    </comment>
    <comment ref="EO3" authorId="0" shapeId="0" xr:uid="{00000000-0006-0000-0300-000032000000}">
      <text>
        <r>
          <rPr>
            <sz val="9"/>
            <color indexed="81"/>
            <rFont val="Tahoma"/>
            <family val="2"/>
          </rPr>
          <t xml:space="preserve">INT5004CEM - Operating Systems and Security </t>
        </r>
      </text>
    </comment>
    <comment ref="EP3" authorId="0" shapeId="0" xr:uid="{00000000-0006-0000-0300-000033000000}">
      <text>
        <r>
          <rPr>
            <sz val="9"/>
            <color indexed="81"/>
            <rFont val="Tahoma"/>
            <family val="2"/>
          </rPr>
          <t>INT5005CEM - Data Science</t>
        </r>
      </text>
    </comment>
    <comment ref="EQ3" authorId="0" shapeId="0" xr:uid="{00000000-0006-0000-0300-000034000000}">
      <text>
        <r>
          <rPr>
            <sz val="9"/>
            <color indexed="81"/>
            <rFont val="Tahoma"/>
            <family val="2"/>
          </rPr>
          <t>INT5011CEM - Big Data Programming Project</t>
        </r>
      </text>
    </comment>
    <comment ref="ER3" authorId="0" shapeId="0" xr:uid="{00000000-0006-0000-0300-000035000000}">
      <text>
        <r>
          <rPr>
            <sz val="9"/>
            <color indexed="81"/>
            <rFont val="Tahoma"/>
            <family val="2"/>
          </rPr>
          <t>INTA202SGI - Android Development Skills</t>
        </r>
      </text>
    </comment>
    <comment ref="ES3" authorId="0" shapeId="0" xr:uid="{00000000-0006-0000-0300-000036000000}">
      <text>
        <r>
          <rPr>
            <sz val="9"/>
            <color indexed="81"/>
            <rFont val="Tahoma"/>
            <family val="2"/>
          </rPr>
          <t>INT5012CEM - Internship</t>
        </r>
      </text>
    </comment>
    <comment ref="ET3" authorId="0" shapeId="0" xr:uid="{00000000-0006-0000-0300-000037000000}">
      <text>
        <r>
          <rPr>
            <sz val="9"/>
            <color indexed="81"/>
            <rFont val="Tahoma"/>
            <family val="2"/>
          </rPr>
          <t>INT6000CEM - Individual Project Preparation</t>
        </r>
      </text>
    </comment>
    <comment ref="EU3" authorId="0" shapeId="0" xr:uid="{00000000-0006-0000-0300-000038000000}">
      <text>
        <r>
          <rPr>
            <sz val="9"/>
            <color indexed="81"/>
            <rFont val="Tahoma"/>
            <family val="2"/>
          </rPr>
          <t>INT6001CEM - Individual Project</t>
        </r>
      </text>
    </comment>
    <comment ref="EV3" authorId="0" shapeId="0" xr:uid="{00000000-0006-0000-0300-000039000000}">
      <text>
        <r>
          <rPr>
            <sz val="9"/>
            <color indexed="81"/>
            <rFont val="Tahoma"/>
            <family val="2"/>
          </rPr>
          <t>INTA301SAM - Events Project Management</t>
        </r>
      </text>
    </comment>
    <comment ref="EW3" authorId="0" shapeId="0" xr:uid="{00000000-0006-0000-0300-00003A000000}">
      <text>
        <r>
          <rPr>
            <sz val="9"/>
            <color indexed="81"/>
            <rFont val="Tahoma"/>
            <family val="2"/>
          </rPr>
          <t>INTA305IAE - Hi-Tech Entrepreneurship</t>
        </r>
      </text>
    </comment>
    <comment ref="EX3" authorId="0" shapeId="0" xr:uid="{00000000-0006-0000-0300-00003B000000}">
      <text>
        <r>
          <rPr>
            <sz val="9"/>
            <color indexed="81"/>
            <rFont val="Tahoma"/>
            <family val="2"/>
          </rPr>
          <t>INT6005CEM - Security</t>
        </r>
      </text>
    </comment>
    <comment ref="EY3" authorId="0" shapeId="0" xr:uid="{00000000-0006-0000-0300-00003C000000}">
      <text>
        <r>
          <rPr>
            <sz val="9"/>
            <color indexed="81"/>
            <rFont val="Tahoma"/>
            <family val="2"/>
          </rPr>
          <t>INT6006CEM - Machine Learning and Related Applications</t>
        </r>
      </text>
    </comment>
    <comment ref="EZ3" authorId="0" shapeId="0" xr:uid="{00000000-0006-0000-0300-00003D000000}">
      <text>
        <r>
          <rPr>
            <sz val="9"/>
            <color indexed="81"/>
            <rFont val="Tahoma"/>
            <family val="2"/>
          </rPr>
          <t>INT6002CEM - Mobile App Development</t>
        </r>
      </text>
    </comment>
    <comment ref="FA3" authorId="0" shapeId="0" xr:uid="{00000000-0006-0000-0300-00003E000000}">
      <text>
        <r>
          <rPr>
            <sz val="9"/>
            <color indexed="81"/>
            <rFont val="Tahoma"/>
            <family val="2"/>
          </rPr>
          <t>INT6003CEM - Web API Development</t>
        </r>
      </text>
    </comment>
    <comment ref="FB3" authorId="0" shapeId="0" xr:uid="{00000000-0006-0000-0300-00003F000000}">
      <text>
        <r>
          <rPr>
            <sz val="9"/>
            <color indexed="81"/>
            <rFont val="Tahoma"/>
            <family val="2"/>
          </rPr>
          <t>INT6004CEM - Parallel Distributed Programming</t>
        </r>
      </text>
    </comment>
    <comment ref="FC3" authorId="0" shapeId="0" xr:uid="{00000000-0006-0000-0300-000040000000}">
      <text>
        <r>
          <rPr>
            <sz val="9"/>
            <color indexed="81"/>
            <rFont val="Tahoma"/>
            <family val="2"/>
          </rPr>
          <t>INT6008CEM - Advanced Programming Paradigms</t>
        </r>
      </text>
    </comment>
    <comment ref="FD3" authorId="0" shapeId="0" xr:uid="{00000000-0006-0000-0300-000041000000}">
      <text>
        <r>
          <rPr>
            <sz val="9"/>
            <color indexed="81"/>
            <rFont val="Tahoma"/>
            <family val="2"/>
          </rPr>
          <t>INT301XX - Dummy Module 1</t>
        </r>
      </text>
    </comment>
    <comment ref="FE3" authorId="0" shapeId="0" xr:uid="{00000000-0006-0000-0300-000042000000}">
      <text>
        <r>
          <rPr>
            <sz val="9"/>
            <color indexed="81"/>
            <rFont val="Tahoma"/>
            <family val="2"/>
          </rPr>
          <t>INT302XX - Dummy Module 2</t>
        </r>
      </text>
    </comment>
    <comment ref="FG3" authorId="1" shapeId="0" xr:uid="{00000000-0006-0000-0300-000043000000}">
      <text>
        <r>
          <rPr>
            <sz val="9"/>
            <color indexed="81"/>
            <rFont val="Tahoma"/>
            <family val="2"/>
          </rPr>
          <t>MPU3123 - Tamadun Islam ..._x000D_
MPU3173 - Malaysian Studies 3</t>
        </r>
      </text>
    </comment>
    <comment ref="FH3" authorId="1" shapeId="0" xr:uid="{00000000-0006-0000-0300-000044000000}">
      <text>
        <r>
          <rPr>
            <sz val="9"/>
            <color indexed="81"/>
            <rFont val="Tahoma"/>
            <family val="2"/>
          </rPr>
          <t xml:space="preserve">MPU3113 - Hubungan Etnik_x000D_
MPU3143 - B M Komunicasi 2 </t>
        </r>
      </text>
    </comment>
    <comment ref="FI3" authorId="1" shapeId="0" xr:uid="{00000000-0006-0000-0300-000045000000}">
      <text>
        <r>
          <rPr>
            <sz val="9"/>
            <color indexed="81"/>
            <rFont val="Tahoma"/>
            <family val="2"/>
          </rPr>
          <t>MPU3253 - Design Thinking_x000D_
MPU3213 - Bahasa Kebangsaan A</t>
        </r>
      </text>
    </comment>
    <comment ref="FJ3" authorId="1" shapeId="0" xr:uid="{00000000-0006-0000-0300-000046000000}">
      <text>
        <r>
          <rPr>
            <sz val="9"/>
            <color indexed="81"/>
            <rFont val="Tahoma"/>
            <family val="2"/>
          </rPr>
          <t>MPU3343 - Corporate Social Responsibility</t>
        </r>
      </text>
    </comment>
    <comment ref="FK3" authorId="1" shapeId="0" xr:uid="{00000000-0006-0000-0300-000047000000}">
      <text>
        <r>
          <rPr>
            <sz val="9"/>
            <color indexed="81"/>
            <rFont val="Tahoma"/>
            <family val="2"/>
          </rPr>
          <t>MPU3442 - Community Service</t>
        </r>
      </text>
    </comment>
    <comment ref="FL3" authorId="0" shapeId="0" xr:uid="{00000000-0006-0000-0300-000048000000}">
      <text>
        <r>
          <rPr>
            <sz val="9"/>
            <color indexed="81"/>
            <rFont val="Tahoma"/>
            <family val="2"/>
          </rPr>
          <t>INT4000CEM - Programming and Algorithms</t>
        </r>
      </text>
    </comment>
    <comment ref="FM3" authorId="0" shapeId="0" xr:uid="{00000000-0006-0000-0300-000049000000}">
      <text>
        <r>
          <rPr>
            <sz val="9"/>
            <color indexed="81"/>
            <rFont val="Tahoma"/>
            <family val="2"/>
          </rPr>
          <t>INT4067CEM - Software Design</t>
        </r>
      </text>
    </comment>
    <comment ref="FN3" authorId="0" shapeId="0" xr:uid="{00000000-0006-0000-0300-00004A000000}">
      <text>
        <r>
          <rPr>
            <sz val="9"/>
            <color indexed="81"/>
            <rFont val="Tahoma"/>
            <family val="2"/>
          </rPr>
          <t>INT4068CEM - Mathematics for Computer Science</t>
        </r>
      </text>
    </comment>
    <comment ref="FO3" authorId="0" shapeId="0" xr:uid="{00000000-0006-0000-0300-00004B000000}">
      <text>
        <r>
          <rPr>
            <sz val="9"/>
            <color indexed="81"/>
            <rFont val="Tahoma"/>
            <family val="2"/>
          </rPr>
          <t xml:space="preserve">INT4003CEM - Object Oriented Programming </t>
        </r>
      </text>
    </comment>
    <comment ref="FP3" authorId="0" shapeId="0" xr:uid="{00000000-0006-0000-0300-00004C000000}">
      <text>
        <r>
          <rPr>
            <sz val="9"/>
            <color indexed="81"/>
            <rFont val="Tahoma"/>
            <family val="2"/>
          </rPr>
          <t>INT4004CEM - Computer Architecture and Networks</t>
        </r>
      </text>
    </comment>
    <comment ref="FQ3" authorId="0" shapeId="0" xr:uid="{00000000-0006-0000-0300-00004D000000}">
      <text>
        <r>
          <rPr>
            <sz val="9"/>
            <color indexed="81"/>
            <rFont val="Tahoma"/>
            <family val="2"/>
          </rPr>
          <t>INT4005CEM - Database Systems</t>
        </r>
      </text>
    </comment>
    <comment ref="FR3" authorId="0" shapeId="0" xr:uid="{00000000-0006-0000-0300-00004E000000}">
      <text>
        <r>
          <rPr>
            <sz val="9"/>
            <color indexed="81"/>
            <rFont val="Tahoma"/>
            <family val="2"/>
          </rPr>
          <t>INT4006CEM - Computer Science All 1</t>
        </r>
      </text>
    </comment>
    <comment ref="FS3" authorId="0" shapeId="0" xr:uid="{00000000-0006-0000-0300-00004F000000}">
      <text>
        <r>
          <rPr>
            <sz val="9"/>
            <color indexed="81"/>
            <rFont val="Tahoma"/>
            <family val="2"/>
          </rPr>
          <t>INT4007CEM - Computer Science All 2</t>
        </r>
      </text>
    </comment>
    <comment ref="FT3" authorId="0" shapeId="0" xr:uid="{00000000-0006-0000-0300-000050000000}">
      <text>
        <r>
          <rPr>
            <sz val="9"/>
            <color indexed="81"/>
            <rFont val="Tahoma"/>
            <family val="2"/>
          </rPr>
          <t>INTA101SGI - Smart Phone Apps: From Concept to Design and Market</t>
        </r>
      </text>
    </comment>
    <comment ref="FU3" authorId="0" shapeId="0" xr:uid="{00000000-0006-0000-0300-000051000000}">
      <text>
        <r>
          <rPr>
            <sz val="9"/>
            <color indexed="81"/>
            <rFont val="Tahoma"/>
            <family val="2"/>
          </rPr>
          <t>INT5000CEM - Introduction to Artificial Intelligence</t>
        </r>
      </text>
    </comment>
    <comment ref="FV3" authorId="0" shapeId="0" xr:uid="{00000000-0006-0000-0300-000052000000}">
      <text>
        <r>
          <rPr>
            <sz val="9"/>
            <color indexed="81"/>
            <rFont val="Tahoma"/>
            <family val="2"/>
          </rPr>
          <t>INT5001CEM - Software Engineering</t>
        </r>
      </text>
    </comment>
    <comment ref="FW3" authorId="0" shapeId="0" xr:uid="{00000000-0006-0000-0300-000053000000}">
      <text>
        <r>
          <rPr>
            <sz val="9"/>
            <color indexed="81"/>
            <rFont val="Tahoma"/>
            <family val="2"/>
          </rPr>
          <t>INT5002CEM - Theory Of Computation</t>
        </r>
      </text>
    </comment>
    <comment ref="FX3" authorId="0" shapeId="0" xr:uid="{00000000-0006-0000-0300-000054000000}">
      <text>
        <r>
          <rPr>
            <sz val="9"/>
            <color indexed="81"/>
            <rFont val="Tahoma"/>
            <family val="2"/>
          </rPr>
          <t>INT5003CEM - Advanced Algorithms</t>
        </r>
      </text>
    </comment>
    <comment ref="FY3" authorId="0" shapeId="0" xr:uid="{00000000-0006-0000-0300-000055000000}">
      <text>
        <r>
          <rPr>
            <sz val="9"/>
            <color indexed="81"/>
            <rFont val="Tahoma"/>
            <family val="2"/>
          </rPr>
          <t xml:space="preserve">INT5004CEM - Operating Systems and Security </t>
        </r>
      </text>
    </comment>
    <comment ref="FZ3" authorId="0" shapeId="0" xr:uid="{00000000-0006-0000-0300-000056000000}">
      <text>
        <r>
          <rPr>
            <sz val="9"/>
            <color indexed="81"/>
            <rFont val="Tahoma"/>
            <family val="2"/>
          </rPr>
          <t>INT5005CEM - Data Science</t>
        </r>
      </text>
    </comment>
    <comment ref="GA3" authorId="0" shapeId="0" xr:uid="{00000000-0006-0000-0300-000057000000}">
      <text>
        <r>
          <rPr>
            <sz val="9"/>
            <color indexed="81"/>
            <rFont val="Tahoma"/>
            <family val="2"/>
          </rPr>
          <t>INT5011CEM - Big Data Programming Project</t>
        </r>
      </text>
    </comment>
    <comment ref="GB3" authorId="0" shapeId="0" xr:uid="{00000000-0006-0000-0300-000058000000}">
      <text>
        <r>
          <rPr>
            <sz val="9"/>
            <color indexed="81"/>
            <rFont val="Tahoma"/>
            <family val="2"/>
          </rPr>
          <t>INTA202SGI - Android Development Skills</t>
        </r>
      </text>
    </comment>
    <comment ref="GC3" authorId="0" shapeId="0" xr:uid="{00000000-0006-0000-0300-000059000000}">
      <text>
        <r>
          <rPr>
            <sz val="9"/>
            <color indexed="81"/>
            <rFont val="Tahoma"/>
            <family val="2"/>
          </rPr>
          <t>INT5012CEM - Internship</t>
        </r>
      </text>
    </comment>
    <comment ref="GD3" authorId="0" shapeId="0" xr:uid="{00000000-0006-0000-0300-00005A000000}">
      <text>
        <r>
          <rPr>
            <sz val="9"/>
            <color indexed="81"/>
            <rFont val="Tahoma"/>
            <family val="2"/>
          </rPr>
          <t>INT6000CEM - Individual Project Preparation</t>
        </r>
      </text>
    </comment>
    <comment ref="GE3" authorId="0" shapeId="0" xr:uid="{00000000-0006-0000-0300-00005B000000}">
      <text>
        <r>
          <rPr>
            <sz val="9"/>
            <color indexed="81"/>
            <rFont val="Tahoma"/>
            <family val="2"/>
          </rPr>
          <t>INT6001CEM - Individual Project</t>
        </r>
      </text>
    </comment>
    <comment ref="GF3" authorId="0" shapeId="0" xr:uid="{00000000-0006-0000-0300-00005C000000}">
      <text>
        <r>
          <rPr>
            <sz val="9"/>
            <color indexed="81"/>
            <rFont val="Tahoma"/>
            <family val="2"/>
          </rPr>
          <t>INTA301SAM - Events Project Management</t>
        </r>
      </text>
    </comment>
    <comment ref="GG3" authorId="0" shapeId="0" xr:uid="{00000000-0006-0000-0300-00005D000000}">
      <text>
        <r>
          <rPr>
            <sz val="9"/>
            <color indexed="81"/>
            <rFont val="Tahoma"/>
            <family val="2"/>
          </rPr>
          <t>INTA305IAE - Hi-Tech Entrepreneurship</t>
        </r>
      </text>
    </comment>
    <comment ref="GH3" authorId="0" shapeId="0" xr:uid="{00000000-0006-0000-0300-00005E000000}">
      <text>
        <r>
          <rPr>
            <sz val="9"/>
            <color indexed="81"/>
            <rFont val="Tahoma"/>
            <family val="2"/>
          </rPr>
          <t>INT6005CEM - Security</t>
        </r>
      </text>
    </comment>
    <comment ref="GI3" authorId="0" shapeId="0" xr:uid="{00000000-0006-0000-0300-00005F000000}">
      <text>
        <r>
          <rPr>
            <sz val="9"/>
            <color indexed="81"/>
            <rFont val="Tahoma"/>
            <family val="2"/>
          </rPr>
          <t>INT6006CEM - Machine Learning and Related Applications</t>
        </r>
      </text>
    </comment>
    <comment ref="GJ3" authorId="0" shapeId="0" xr:uid="{00000000-0006-0000-0300-000060000000}">
      <text>
        <r>
          <rPr>
            <sz val="9"/>
            <color indexed="81"/>
            <rFont val="Tahoma"/>
            <family val="2"/>
          </rPr>
          <t>INT6002CEM - Mobile App Development</t>
        </r>
      </text>
    </comment>
    <comment ref="GK3" authorId="0" shapeId="0" xr:uid="{00000000-0006-0000-0300-000061000000}">
      <text>
        <r>
          <rPr>
            <sz val="9"/>
            <color indexed="81"/>
            <rFont val="Tahoma"/>
            <family val="2"/>
          </rPr>
          <t>INT6003CEM - Web API Development</t>
        </r>
      </text>
    </comment>
    <comment ref="GL3" authorId="0" shapeId="0" xr:uid="{00000000-0006-0000-0300-000062000000}">
      <text>
        <r>
          <rPr>
            <sz val="9"/>
            <color indexed="81"/>
            <rFont val="Tahoma"/>
            <family val="2"/>
          </rPr>
          <t>INT6004CEM - Parallel Distributed Programming</t>
        </r>
      </text>
    </comment>
    <comment ref="GM3" authorId="0" shapeId="0" xr:uid="{00000000-0006-0000-0300-000063000000}">
      <text>
        <r>
          <rPr>
            <sz val="9"/>
            <color indexed="81"/>
            <rFont val="Tahoma"/>
            <family val="2"/>
          </rPr>
          <t>INT6008CEM - Advanced Programming Paradigms</t>
        </r>
      </text>
    </comment>
    <comment ref="GN3" authorId="0" shapeId="0" xr:uid="{00000000-0006-0000-0300-000064000000}">
      <text>
        <r>
          <rPr>
            <sz val="9"/>
            <color indexed="81"/>
            <rFont val="Tahoma"/>
            <family val="2"/>
          </rPr>
          <t>INT301XX - Dummy Module 1</t>
        </r>
      </text>
    </comment>
    <comment ref="GO3" authorId="0" shapeId="0" xr:uid="{00000000-0006-0000-0300-000065000000}">
      <text>
        <r>
          <rPr>
            <sz val="9"/>
            <color indexed="81"/>
            <rFont val="Tahoma"/>
            <family val="2"/>
          </rPr>
          <t>INT302XX - Dummy Module 2</t>
        </r>
      </text>
    </comment>
    <comment ref="GQ3" authorId="1" shapeId="0" xr:uid="{00000000-0006-0000-0300-000066000000}">
      <text>
        <r>
          <rPr>
            <sz val="9"/>
            <color indexed="81"/>
            <rFont val="Tahoma"/>
            <family val="2"/>
          </rPr>
          <t>MPU3123 - Tamadun Islam ..._x000D_
MPU3173 - Malaysian Studies 3</t>
        </r>
      </text>
    </comment>
    <comment ref="GR3" authorId="1" shapeId="0" xr:uid="{00000000-0006-0000-0300-000067000000}">
      <text>
        <r>
          <rPr>
            <sz val="9"/>
            <color indexed="81"/>
            <rFont val="Tahoma"/>
            <family val="2"/>
          </rPr>
          <t xml:space="preserve">MPU3113 - Hubungan Etnik_x000D_
MPU3143 - B M Komunicasi 2 </t>
        </r>
      </text>
    </comment>
    <comment ref="GS3" authorId="1" shapeId="0" xr:uid="{00000000-0006-0000-0300-000068000000}">
      <text>
        <r>
          <rPr>
            <sz val="9"/>
            <color indexed="81"/>
            <rFont val="Tahoma"/>
            <family val="2"/>
          </rPr>
          <t>MPU3253 - Design Thinking_x000D_
MPU3213 - Bahasa Kebangsaan A</t>
        </r>
      </text>
    </comment>
    <comment ref="GT3" authorId="1" shapeId="0" xr:uid="{00000000-0006-0000-0300-000069000000}">
      <text>
        <r>
          <rPr>
            <sz val="9"/>
            <color indexed="81"/>
            <rFont val="Tahoma"/>
            <family val="2"/>
          </rPr>
          <t>MPU3343 - Corporate Social Responsibility</t>
        </r>
      </text>
    </comment>
    <comment ref="GU3" authorId="1" shapeId="0" xr:uid="{00000000-0006-0000-0300-00006A000000}">
      <text>
        <r>
          <rPr>
            <sz val="9"/>
            <color indexed="81"/>
            <rFont val="Tahoma"/>
            <family val="2"/>
          </rPr>
          <t>MPU3442 - Community Service</t>
        </r>
      </text>
    </comment>
    <comment ref="GV3" authorId="0" shapeId="0" xr:uid="{00000000-0006-0000-0300-00006B000000}">
      <text>
        <r>
          <rPr>
            <sz val="9"/>
            <color indexed="81"/>
            <rFont val="Tahoma"/>
            <family val="2"/>
          </rPr>
          <t>INT4000CEM - Programming and Algorithms</t>
        </r>
      </text>
    </comment>
    <comment ref="GW3" authorId="0" shapeId="0" xr:uid="{00000000-0006-0000-0300-00006C000000}">
      <text>
        <r>
          <rPr>
            <sz val="9"/>
            <color indexed="81"/>
            <rFont val="Tahoma"/>
            <family val="2"/>
          </rPr>
          <t>INT4067CEM - Software Design</t>
        </r>
      </text>
    </comment>
    <comment ref="GX3" authorId="0" shapeId="0" xr:uid="{00000000-0006-0000-0300-00006D000000}">
      <text>
        <r>
          <rPr>
            <sz val="9"/>
            <color indexed="81"/>
            <rFont val="Tahoma"/>
            <family val="2"/>
          </rPr>
          <t>INT4068CEM - Mathematics for Computer Science</t>
        </r>
      </text>
    </comment>
    <comment ref="GY3" authorId="0" shapeId="0" xr:uid="{00000000-0006-0000-0300-00006E000000}">
      <text>
        <r>
          <rPr>
            <sz val="9"/>
            <color indexed="81"/>
            <rFont val="Tahoma"/>
            <family val="2"/>
          </rPr>
          <t xml:space="preserve">INT4003CEM - Object Oriented Programming </t>
        </r>
      </text>
    </comment>
    <comment ref="GZ3" authorId="0" shapeId="0" xr:uid="{00000000-0006-0000-0300-00006F000000}">
      <text>
        <r>
          <rPr>
            <sz val="9"/>
            <color indexed="81"/>
            <rFont val="Tahoma"/>
            <family val="2"/>
          </rPr>
          <t>INT4004CEM - Computer Architecture and Networks</t>
        </r>
      </text>
    </comment>
    <comment ref="HA3" authorId="0" shapeId="0" xr:uid="{00000000-0006-0000-0300-000070000000}">
      <text>
        <r>
          <rPr>
            <sz val="9"/>
            <color indexed="81"/>
            <rFont val="Tahoma"/>
            <family val="2"/>
          </rPr>
          <t>INT4005CEM - Database Systems</t>
        </r>
      </text>
    </comment>
    <comment ref="HB3" authorId="0" shapeId="0" xr:uid="{00000000-0006-0000-0300-000071000000}">
      <text>
        <r>
          <rPr>
            <sz val="9"/>
            <color indexed="81"/>
            <rFont val="Tahoma"/>
            <family val="2"/>
          </rPr>
          <t>INT4006CEM - Computer Science All 1</t>
        </r>
      </text>
    </comment>
    <comment ref="HC3" authorId="0" shapeId="0" xr:uid="{00000000-0006-0000-0300-000072000000}">
      <text>
        <r>
          <rPr>
            <sz val="9"/>
            <color indexed="81"/>
            <rFont val="Tahoma"/>
            <family val="2"/>
          </rPr>
          <t>INT4007CEM - Computer Science All 2</t>
        </r>
      </text>
    </comment>
    <comment ref="HD3" authorId="0" shapeId="0" xr:uid="{00000000-0006-0000-0300-000073000000}">
      <text>
        <r>
          <rPr>
            <sz val="9"/>
            <color indexed="81"/>
            <rFont val="Tahoma"/>
            <family val="2"/>
          </rPr>
          <t>INTA101SGI - Smart Phone Apps: From Concept to Design and Market</t>
        </r>
      </text>
    </comment>
    <comment ref="HE3" authorId="0" shapeId="0" xr:uid="{00000000-0006-0000-0300-000074000000}">
      <text>
        <r>
          <rPr>
            <sz val="9"/>
            <color indexed="81"/>
            <rFont val="Tahoma"/>
            <family val="2"/>
          </rPr>
          <t>INT5000CEM - Introduction to Artificial Intelligence</t>
        </r>
      </text>
    </comment>
    <comment ref="HF3" authorId="0" shapeId="0" xr:uid="{00000000-0006-0000-0300-000075000000}">
      <text>
        <r>
          <rPr>
            <sz val="9"/>
            <color indexed="81"/>
            <rFont val="Tahoma"/>
            <family val="2"/>
          </rPr>
          <t>INT5001CEM - Software Engineering</t>
        </r>
      </text>
    </comment>
    <comment ref="HG3" authorId="0" shapeId="0" xr:uid="{00000000-0006-0000-0300-000076000000}">
      <text>
        <r>
          <rPr>
            <sz val="9"/>
            <color indexed="81"/>
            <rFont val="Tahoma"/>
            <family val="2"/>
          </rPr>
          <t>INT5002CEM - Theory Of Computation</t>
        </r>
      </text>
    </comment>
    <comment ref="HH3" authorId="0" shapeId="0" xr:uid="{00000000-0006-0000-0300-000077000000}">
      <text>
        <r>
          <rPr>
            <sz val="9"/>
            <color indexed="81"/>
            <rFont val="Tahoma"/>
            <family val="2"/>
          </rPr>
          <t>INT5003CEM - Advanced Algorithms</t>
        </r>
      </text>
    </comment>
    <comment ref="HI3" authorId="0" shapeId="0" xr:uid="{00000000-0006-0000-0300-000078000000}">
      <text>
        <r>
          <rPr>
            <sz val="9"/>
            <color indexed="81"/>
            <rFont val="Tahoma"/>
            <family val="2"/>
          </rPr>
          <t xml:space="preserve">INT5004CEM - Operating Systems and Security </t>
        </r>
      </text>
    </comment>
    <comment ref="HJ3" authorId="0" shapeId="0" xr:uid="{00000000-0006-0000-0300-000079000000}">
      <text>
        <r>
          <rPr>
            <sz val="9"/>
            <color indexed="81"/>
            <rFont val="Tahoma"/>
            <family val="2"/>
          </rPr>
          <t>INT5005CEM - Data Science</t>
        </r>
      </text>
    </comment>
    <comment ref="HK3" authorId="0" shapeId="0" xr:uid="{00000000-0006-0000-0300-00007A000000}">
      <text>
        <r>
          <rPr>
            <sz val="9"/>
            <color indexed="81"/>
            <rFont val="Tahoma"/>
            <family val="2"/>
          </rPr>
          <t>INT5011CEM - Big Data Programming Project</t>
        </r>
      </text>
    </comment>
    <comment ref="HL3" authorId="0" shapeId="0" xr:uid="{00000000-0006-0000-0300-00007B000000}">
      <text>
        <r>
          <rPr>
            <sz val="9"/>
            <color indexed="81"/>
            <rFont val="Tahoma"/>
            <family val="2"/>
          </rPr>
          <t>INTA202SGI - Android Development Skills</t>
        </r>
      </text>
    </comment>
    <comment ref="HM3" authorId="0" shapeId="0" xr:uid="{00000000-0006-0000-0300-00007C000000}">
      <text>
        <r>
          <rPr>
            <sz val="9"/>
            <color indexed="81"/>
            <rFont val="Tahoma"/>
            <family val="2"/>
          </rPr>
          <t>INT5012CEM - Internship</t>
        </r>
      </text>
    </comment>
    <comment ref="HN3" authorId="0" shapeId="0" xr:uid="{00000000-0006-0000-0300-00007D000000}">
      <text>
        <r>
          <rPr>
            <sz val="9"/>
            <color indexed="81"/>
            <rFont val="Tahoma"/>
            <family val="2"/>
          </rPr>
          <t>INT6000CEM - Individual Project Preparation</t>
        </r>
      </text>
    </comment>
    <comment ref="HO3" authorId="0" shapeId="0" xr:uid="{00000000-0006-0000-0300-00007E000000}">
      <text>
        <r>
          <rPr>
            <sz val="9"/>
            <color indexed="81"/>
            <rFont val="Tahoma"/>
            <family val="2"/>
          </rPr>
          <t>INT6001CEM - Individual Project</t>
        </r>
      </text>
    </comment>
    <comment ref="HP3" authorId="0" shapeId="0" xr:uid="{00000000-0006-0000-0300-00007F000000}">
      <text>
        <r>
          <rPr>
            <sz val="9"/>
            <color indexed="81"/>
            <rFont val="Tahoma"/>
            <family val="2"/>
          </rPr>
          <t>INTA301SAM - Events Project Management</t>
        </r>
      </text>
    </comment>
    <comment ref="HQ3" authorId="0" shapeId="0" xr:uid="{00000000-0006-0000-0300-000080000000}">
      <text>
        <r>
          <rPr>
            <sz val="9"/>
            <color indexed="81"/>
            <rFont val="Tahoma"/>
            <family val="2"/>
          </rPr>
          <t>INTA305IAE - Hi-Tech Entrepreneurship</t>
        </r>
      </text>
    </comment>
    <comment ref="HR3" authorId="0" shapeId="0" xr:uid="{00000000-0006-0000-0300-000081000000}">
      <text>
        <r>
          <rPr>
            <sz val="9"/>
            <color indexed="81"/>
            <rFont val="Tahoma"/>
            <family val="2"/>
          </rPr>
          <t>INT6005CEM - Security</t>
        </r>
      </text>
    </comment>
    <comment ref="HS3" authorId="0" shapeId="0" xr:uid="{00000000-0006-0000-0300-000082000000}">
      <text>
        <r>
          <rPr>
            <sz val="9"/>
            <color indexed="81"/>
            <rFont val="Tahoma"/>
            <family val="2"/>
          </rPr>
          <t>INT6006CEM - Machine Learning and Related Applications</t>
        </r>
      </text>
    </comment>
    <comment ref="HT3" authorId="0" shapeId="0" xr:uid="{00000000-0006-0000-0300-000083000000}">
      <text>
        <r>
          <rPr>
            <sz val="9"/>
            <color indexed="81"/>
            <rFont val="Tahoma"/>
            <family val="2"/>
          </rPr>
          <t>INT6002CEM - Mobile App Development</t>
        </r>
      </text>
    </comment>
    <comment ref="HU3" authorId="0" shapeId="0" xr:uid="{00000000-0006-0000-0300-000084000000}">
      <text>
        <r>
          <rPr>
            <sz val="9"/>
            <color indexed="81"/>
            <rFont val="Tahoma"/>
            <family val="2"/>
          </rPr>
          <t>INT6003CEM - Web API Development</t>
        </r>
      </text>
    </comment>
    <comment ref="HV3" authorId="0" shapeId="0" xr:uid="{00000000-0006-0000-0300-000085000000}">
      <text>
        <r>
          <rPr>
            <sz val="9"/>
            <color indexed="81"/>
            <rFont val="Tahoma"/>
            <family val="2"/>
          </rPr>
          <t>INT6004CEM - Parallel Distributed Programming</t>
        </r>
      </text>
    </comment>
    <comment ref="HW3" authorId="0" shapeId="0" xr:uid="{00000000-0006-0000-0300-000086000000}">
      <text>
        <r>
          <rPr>
            <sz val="9"/>
            <color indexed="81"/>
            <rFont val="Tahoma"/>
            <family val="2"/>
          </rPr>
          <t>INT6008CEM - Advanced Programming Paradigms</t>
        </r>
      </text>
    </comment>
    <comment ref="HX3" authorId="0" shapeId="0" xr:uid="{00000000-0006-0000-0300-000087000000}">
      <text>
        <r>
          <rPr>
            <sz val="9"/>
            <color indexed="81"/>
            <rFont val="Tahoma"/>
            <family val="2"/>
          </rPr>
          <t>INT301XX - Dummy Module 1</t>
        </r>
      </text>
    </comment>
    <comment ref="HY3" authorId="0" shapeId="0" xr:uid="{00000000-0006-0000-0300-000088000000}">
      <text>
        <r>
          <rPr>
            <sz val="9"/>
            <color indexed="81"/>
            <rFont val="Tahoma"/>
            <family val="2"/>
          </rPr>
          <t>INT302XX - Dummy Module 2</t>
        </r>
      </text>
    </comment>
    <comment ref="IB3" authorId="1" shapeId="0" xr:uid="{00000000-0006-0000-0300-000089000000}">
      <text>
        <r>
          <rPr>
            <sz val="9"/>
            <color indexed="81"/>
            <rFont val="Tahoma"/>
            <family val="2"/>
          </rPr>
          <t>MPU3123 - Tamadun Islam ..._x000D_
MPU3173 - Malaysian Studies 3</t>
        </r>
      </text>
    </comment>
    <comment ref="IC3" authorId="1" shapeId="0" xr:uid="{00000000-0006-0000-0300-00008A000000}">
      <text>
        <r>
          <rPr>
            <sz val="9"/>
            <color indexed="81"/>
            <rFont val="Tahoma"/>
            <family val="2"/>
          </rPr>
          <t xml:space="preserve">MPU3113 - Hubungan Etnik_x000D_
MPU3143 - B M Komunicasi 2 </t>
        </r>
      </text>
    </comment>
    <comment ref="ID3" authorId="1" shapeId="0" xr:uid="{00000000-0006-0000-0300-00008B000000}">
      <text>
        <r>
          <rPr>
            <sz val="9"/>
            <color indexed="81"/>
            <rFont val="Tahoma"/>
            <family val="2"/>
          </rPr>
          <t>MPU3253 - Design Thinking_x000D_
MPU3213 - Bahasa Kebangsaan A</t>
        </r>
      </text>
    </comment>
    <comment ref="IE3" authorId="1" shapeId="0" xr:uid="{00000000-0006-0000-0300-00008C000000}">
      <text>
        <r>
          <rPr>
            <sz val="9"/>
            <color indexed="81"/>
            <rFont val="Tahoma"/>
            <family val="2"/>
          </rPr>
          <t>MPU3343 - Corporate Social Responsibility</t>
        </r>
      </text>
    </comment>
    <comment ref="IF3" authorId="1" shapeId="0" xr:uid="{00000000-0006-0000-0300-00008D000000}">
      <text>
        <r>
          <rPr>
            <sz val="9"/>
            <color indexed="81"/>
            <rFont val="Tahoma"/>
            <family val="2"/>
          </rPr>
          <t>MPU3442 - Community Service</t>
        </r>
      </text>
    </comment>
    <comment ref="IG3" authorId="0" shapeId="0" xr:uid="{00000000-0006-0000-0300-00008E000000}">
      <text>
        <r>
          <rPr>
            <sz val="9"/>
            <color indexed="81"/>
            <rFont val="Tahoma"/>
            <family val="2"/>
          </rPr>
          <t>INT4000CEM - Programming and Algorithms</t>
        </r>
      </text>
    </comment>
    <comment ref="IH3" authorId="0" shapeId="0" xr:uid="{00000000-0006-0000-0300-00008F000000}">
      <text>
        <r>
          <rPr>
            <sz val="9"/>
            <color indexed="81"/>
            <rFont val="Tahoma"/>
            <family val="2"/>
          </rPr>
          <t>INT4067CEM - Software Design</t>
        </r>
      </text>
    </comment>
    <comment ref="II3" authorId="0" shapeId="0" xr:uid="{00000000-0006-0000-0300-000090000000}">
      <text>
        <r>
          <rPr>
            <sz val="9"/>
            <color indexed="81"/>
            <rFont val="Tahoma"/>
            <family val="2"/>
          </rPr>
          <t>INT4068CEM - Mathematics for Computer Science</t>
        </r>
      </text>
    </comment>
    <comment ref="IJ3" authorId="0" shapeId="0" xr:uid="{00000000-0006-0000-0300-000091000000}">
      <text>
        <r>
          <rPr>
            <sz val="9"/>
            <color indexed="81"/>
            <rFont val="Tahoma"/>
            <family val="2"/>
          </rPr>
          <t xml:space="preserve">INT4003CEM - Object Oriented Programming </t>
        </r>
      </text>
    </comment>
    <comment ref="IK3" authorId="0" shapeId="0" xr:uid="{00000000-0006-0000-0300-000092000000}">
      <text>
        <r>
          <rPr>
            <sz val="9"/>
            <color indexed="81"/>
            <rFont val="Tahoma"/>
            <family val="2"/>
          </rPr>
          <t>INT4004CEM - Computer Architecture and Networks</t>
        </r>
      </text>
    </comment>
    <comment ref="IL3" authorId="0" shapeId="0" xr:uid="{00000000-0006-0000-0300-000093000000}">
      <text>
        <r>
          <rPr>
            <sz val="9"/>
            <color indexed="81"/>
            <rFont val="Tahoma"/>
            <family val="2"/>
          </rPr>
          <t>INT4005CEM - Database Systems</t>
        </r>
      </text>
    </comment>
    <comment ref="IM3" authorId="0" shapeId="0" xr:uid="{00000000-0006-0000-0300-000094000000}">
      <text>
        <r>
          <rPr>
            <sz val="9"/>
            <color indexed="81"/>
            <rFont val="Tahoma"/>
            <family val="2"/>
          </rPr>
          <t>INT4006CEM - Computer Science All 1</t>
        </r>
      </text>
    </comment>
    <comment ref="IN3" authorId="0" shapeId="0" xr:uid="{00000000-0006-0000-0300-000095000000}">
      <text>
        <r>
          <rPr>
            <sz val="9"/>
            <color indexed="81"/>
            <rFont val="Tahoma"/>
            <family val="2"/>
          </rPr>
          <t>INT4007CEM - Computer Science All 2</t>
        </r>
      </text>
    </comment>
    <comment ref="IO3" authorId="0" shapeId="0" xr:uid="{00000000-0006-0000-0300-000096000000}">
      <text>
        <r>
          <rPr>
            <sz val="9"/>
            <color indexed="81"/>
            <rFont val="Tahoma"/>
            <family val="2"/>
          </rPr>
          <t>INTA101SGI - Smart Phone Apps: From Concept to Design and Market</t>
        </r>
      </text>
    </comment>
    <comment ref="IP3" authorId="0" shapeId="0" xr:uid="{00000000-0006-0000-0300-000097000000}">
      <text>
        <r>
          <rPr>
            <sz val="9"/>
            <color indexed="81"/>
            <rFont val="Tahoma"/>
            <family val="2"/>
          </rPr>
          <t>INT5000CEM - Introduction to Artificial Intelligence</t>
        </r>
      </text>
    </comment>
    <comment ref="IQ3" authorId="0" shapeId="0" xr:uid="{00000000-0006-0000-0300-000098000000}">
      <text>
        <r>
          <rPr>
            <sz val="9"/>
            <color indexed="81"/>
            <rFont val="Tahoma"/>
            <family val="2"/>
          </rPr>
          <t>INT5001CEM - Software Engineering</t>
        </r>
      </text>
    </comment>
    <comment ref="IR3" authorId="0" shapeId="0" xr:uid="{00000000-0006-0000-0300-000099000000}">
      <text>
        <r>
          <rPr>
            <sz val="9"/>
            <color indexed="81"/>
            <rFont val="Tahoma"/>
            <family val="2"/>
          </rPr>
          <t>INT5002CEM - Theory Of Computation</t>
        </r>
      </text>
    </comment>
    <comment ref="IS3" authorId="0" shapeId="0" xr:uid="{00000000-0006-0000-0300-00009A000000}">
      <text>
        <r>
          <rPr>
            <sz val="9"/>
            <color indexed="81"/>
            <rFont val="Tahoma"/>
            <family val="2"/>
          </rPr>
          <t>INT5003CEM - Advanced Algorithms</t>
        </r>
      </text>
    </comment>
    <comment ref="IT3" authorId="0" shapeId="0" xr:uid="{00000000-0006-0000-0300-00009B000000}">
      <text>
        <r>
          <rPr>
            <sz val="9"/>
            <color indexed="81"/>
            <rFont val="Tahoma"/>
            <family val="2"/>
          </rPr>
          <t xml:space="preserve">INT5004CEM - Operating Systems and Security </t>
        </r>
      </text>
    </comment>
    <comment ref="IU3" authorId="0" shapeId="0" xr:uid="{00000000-0006-0000-0300-00009C000000}">
      <text>
        <r>
          <rPr>
            <sz val="9"/>
            <color indexed="81"/>
            <rFont val="Tahoma"/>
            <family val="2"/>
          </rPr>
          <t>INT5005CEM - Data Science</t>
        </r>
      </text>
    </comment>
    <comment ref="IV3" authorId="0" shapeId="0" xr:uid="{00000000-0006-0000-0300-00009D000000}">
      <text>
        <r>
          <rPr>
            <sz val="9"/>
            <color indexed="81"/>
            <rFont val="Tahoma"/>
            <family val="2"/>
          </rPr>
          <t>INT5011CEM - Big Data Programming Project</t>
        </r>
      </text>
    </comment>
    <comment ref="IW3" authorId="0" shapeId="0" xr:uid="{00000000-0006-0000-0300-00009E000000}">
      <text>
        <r>
          <rPr>
            <sz val="9"/>
            <color indexed="81"/>
            <rFont val="Tahoma"/>
            <family val="2"/>
          </rPr>
          <t>INTA202SGI - Android Development Skills</t>
        </r>
      </text>
    </comment>
    <comment ref="IX3" authorId="0" shapeId="0" xr:uid="{00000000-0006-0000-0300-00009F000000}">
      <text>
        <r>
          <rPr>
            <sz val="9"/>
            <color indexed="81"/>
            <rFont val="Tahoma"/>
            <family val="2"/>
          </rPr>
          <t>INT5012CEM - Internship</t>
        </r>
      </text>
    </comment>
    <comment ref="IY3" authorId="0" shapeId="0" xr:uid="{00000000-0006-0000-0300-0000A0000000}">
      <text>
        <r>
          <rPr>
            <sz val="9"/>
            <color indexed="81"/>
            <rFont val="Tahoma"/>
            <family val="2"/>
          </rPr>
          <t>INT6000CEM - Individual Project Preparation</t>
        </r>
      </text>
    </comment>
    <comment ref="IZ3" authorId="0" shapeId="0" xr:uid="{00000000-0006-0000-0300-0000A1000000}">
      <text>
        <r>
          <rPr>
            <sz val="9"/>
            <color indexed="81"/>
            <rFont val="Tahoma"/>
            <family val="2"/>
          </rPr>
          <t>INT6001CEM - Individual Project</t>
        </r>
      </text>
    </comment>
    <comment ref="JA3" authorId="0" shapeId="0" xr:uid="{00000000-0006-0000-0300-0000A2000000}">
      <text>
        <r>
          <rPr>
            <sz val="9"/>
            <color indexed="81"/>
            <rFont val="Tahoma"/>
            <family val="2"/>
          </rPr>
          <t>INTA301SAM - Events Project Management</t>
        </r>
      </text>
    </comment>
    <comment ref="JB3" authorId="0" shapeId="0" xr:uid="{00000000-0006-0000-0300-0000A3000000}">
      <text>
        <r>
          <rPr>
            <sz val="9"/>
            <color indexed="81"/>
            <rFont val="Tahoma"/>
            <family val="2"/>
          </rPr>
          <t>INTA305IAE - Hi-Tech Entrepreneurship</t>
        </r>
      </text>
    </comment>
    <comment ref="JC3" authorId="0" shapeId="0" xr:uid="{00000000-0006-0000-0300-0000A4000000}">
      <text>
        <r>
          <rPr>
            <sz val="9"/>
            <color indexed="81"/>
            <rFont val="Tahoma"/>
            <family val="2"/>
          </rPr>
          <t>INT6005CEM - Security</t>
        </r>
      </text>
    </comment>
    <comment ref="JD3" authorId="0" shapeId="0" xr:uid="{00000000-0006-0000-0300-0000A5000000}">
      <text>
        <r>
          <rPr>
            <sz val="9"/>
            <color indexed="81"/>
            <rFont val="Tahoma"/>
            <family val="2"/>
          </rPr>
          <t>INT6006CEM - Machine Learning and Related Applications</t>
        </r>
      </text>
    </comment>
    <comment ref="JE3" authorId="0" shapeId="0" xr:uid="{00000000-0006-0000-0300-0000A6000000}">
      <text>
        <r>
          <rPr>
            <sz val="9"/>
            <color indexed="81"/>
            <rFont val="Tahoma"/>
            <family val="2"/>
          </rPr>
          <t>INT6002CEM - Mobile App Development</t>
        </r>
      </text>
    </comment>
    <comment ref="JF3" authorId="0" shapeId="0" xr:uid="{00000000-0006-0000-0300-0000A7000000}">
      <text>
        <r>
          <rPr>
            <sz val="9"/>
            <color indexed="81"/>
            <rFont val="Tahoma"/>
            <family val="2"/>
          </rPr>
          <t>INT6003CEM - Web API Development</t>
        </r>
      </text>
    </comment>
    <comment ref="JG3" authorId="0" shapeId="0" xr:uid="{00000000-0006-0000-0300-0000A8000000}">
      <text>
        <r>
          <rPr>
            <sz val="9"/>
            <color indexed="81"/>
            <rFont val="Tahoma"/>
            <family val="2"/>
          </rPr>
          <t>INT6004CEM - Parallel Distributed Programming</t>
        </r>
      </text>
    </comment>
    <comment ref="JH3" authorId="0" shapeId="0" xr:uid="{00000000-0006-0000-0300-0000A9000000}">
      <text>
        <r>
          <rPr>
            <sz val="9"/>
            <color indexed="81"/>
            <rFont val="Tahoma"/>
            <family val="2"/>
          </rPr>
          <t>INT6008CEM - Advanced Programming Paradigms</t>
        </r>
      </text>
    </comment>
    <comment ref="JI3" authorId="0" shapeId="0" xr:uid="{00000000-0006-0000-0300-0000AA000000}">
      <text>
        <r>
          <rPr>
            <sz val="9"/>
            <color indexed="81"/>
            <rFont val="Tahoma"/>
            <family val="2"/>
          </rPr>
          <t>INT301XX - Dummy Module 1</t>
        </r>
      </text>
    </comment>
    <comment ref="JJ3" authorId="0" shapeId="0" xr:uid="{00000000-0006-0000-0300-0000AB000000}">
      <text>
        <r>
          <rPr>
            <sz val="9"/>
            <color indexed="81"/>
            <rFont val="Tahoma"/>
            <family val="2"/>
          </rPr>
          <t>INT302XX - Dummy Module 2</t>
        </r>
      </text>
    </comment>
    <comment ref="C8" authorId="2" shapeId="0" xr:uid="{539C2BBB-AA8A-40FE-B384-00541D6BE4BD}">
      <text>
        <r>
          <rPr>
            <sz val="9"/>
            <color indexed="81"/>
            <rFont val="Tahoma"/>
            <family val="2"/>
          </rPr>
          <t xml:space="preserve">4/5/2021: Sent e-mail to register module for Apr-2021_x000D_
1/7/2021: Sent e-mail to register module for Jan-2021_x000D_
</t>
        </r>
      </text>
    </comment>
    <comment ref="C9" authorId="2" shapeId="0" xr:uid="{CE441C19-913D-4429-9B5A-4E435A99E4DC}">
      <text>
        <r>
          <rPr>
            <sz val="9"/>
            <color indexed="81"/>
            <rFont val="Tahoma"/>
            <family val="2"/>
          </rPr>
          <t xml:space="preserve">4/5/2021: Sent e-mail to register module for Apr-2021_x000D_
1/7/2021: Sent e-mail to register module for Jan-2021_x000D_
</t>
        </r>
      </text>
    </comment>
    <comment ref="C10" authorId="2" shapeId="0" xr:uid="{6EF3471D-09B5-4DB1-BB2A-5FBF2EB42A59}">
      <text>
        <r>
          <rPr>
            <sz val="9"/>
            <color indexed="81"/>
            <rFont val="Tahoma"/>
            <family val="2"/>
          </rPr>
          <t xml:space="preserve">4/5/2021: Sent e-mail to register module for Apr-2021_x000D_
1/7/2021: Sent e-mail to register module for Jan-2021_x000D_
</t>
        </r>
      </text>
    </comment>
    <comment ref="AZ10" authorId="2" shapeId="0" xr:uid="{48214849-D74E-4DDE-BA8F-4292D4CC10DC}">
      <text>
        <r>
          <rPr>
            <sz val="9"/>
            <color indexed="81"/>
            <rFont val="Tahoma"/>
            <family val="2"/>
          </rPr>
          <t>Jan-2021:_x000D_
   CW 61.5, EX 55, MM 52.5</t>
        </r>
      </text>
    </comment>
    <comment ref="BX10" authorId="2" shapeId="0" xr:uid="{954CD967-0486-4F4E-9A97-D3993B68CC24}">
      <text>
        <r>
          <rPr>
            <sz val="9"/>
            <color indexed="81"/>
            <rFont val="Tahoma"/>
            <family val="2"/>
          </rPr>
          <t>Aug-2020:_x000D_
   CW 19.9, EX 66, MM -42.9, Cap at 40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Usha Jayahkudy</author>
  </authors>
  <commentList>
    <comment ref="AD1" authorId="0" shapeId="0" xr:uid="{00000000-0006-0000-0400-000001000000}">
      <text>
        <r>
          <rPr>
            <sz val="9"/>
            <color indexed="81"/>
            <rFont val="Tahoma"/>
            <family val="2"/>
          </rPr>
          <t>Programming and Algorithms</t>
        </r>
      </text>
    </comment>
    <comment ref="AG1" authorId="0" shapeId="0" xr:uid="{00000000-0006-0000-0400-000002000000}">
      <text>
        <r>
          <rPr>
            <sz val="9"/>
            <color indexed="81"/>
            <rFont val="Tahoma"/>
            <family val="2"/>
          </rPr>
          <t>Software Design</t>
        </r>
      </text>
    </comment>
    <comment ref="AJ1" authorId="0" shapeId="0" xr:uid="{00000000-0006-0000-0400-000003000000}">
      <text>
        <r>
          <rPr>
            <sz val="9"/>
            <color indexed="81"/>
            <rFont val="Tahoma"/>
            <family val="2"/>
          </rPr>
          <t>Mathematics for Computer Science</t>
        </r>
      </text>
    </comment>
    <comment ref="AM1" authorId="0" shapeId="0" xr:uid="{00000000-0006-0000-0400-000004000000}">
      <text>
        <r>
          <rPr>
            <sz val="9"/>
            <color indexed="81"/>
            <rFont val="Tahoma"/>
            <family val="2"/>
          </rPr>
          <t xml:space="preserve">Object Oriented Programming </t>
        </r>
      </text>
    </comment>
    <comment ref="AP1" authorId="0" shapeId="0" xr:uid="{00000000-0006-0000-0400-000005000000}">
      <text>
        <r>
          <rPr>
            <sz val="9"/>
            <color indexed="81"/>
            <rFont val="Tahoma"/>
            <family val="2"/>
          </rPr>
          <t>Computer Architecture and Networks</t>
        </r>
      </text>
    </comment>
    <comment ref="AS1" authorId="0" shapeId="0" xr:uid="{00000000-0006-0000-0400-000006000000}">
      <text>
        <r>
          <rPr>
            <sz val="9"/>
            <color indexed="81"/>
            <rFont val="Tahoma"/>
            <family val="2"/>
          </rPr>
          <t>Database Systems</t>
        </r>
      </text>
    </comment>
    <comment ref="AV1" authorId="0" shapeId="0" xr:uid="{00000000-0006-0000-0400-000007000000}">
      <text>
        <r>
          <rPr>
            <sz val="9"/>
            <color indexed="81"/>
            <rFont val="Tahoma"/>
            <family val="2"/>
          </rPr>
          <t>Computer Science All 1</t>
        </r>
      </text>
    </comment>
    <comment ref="AY1" authorId="0" shapeId="0" xr:uid="{00000000-0006-0000-0400-000008000000}">
      <text>
        <r>
          <rPr>
            <sz val="9"/>
            <color indexed="81"/>
            <rFont val="Tahoma"/>
            <family val="2"/>
          </rPr>
          <t>Computer Science All 2</t>
        </r>
      </text>
    </comment>
    <comment ref="BB1" authorId="0" shapeId="0" xr:uid="{00000000-0006-0000-0400-000009000000}">
      <text>
        <r>
          <rPr>
            <sz val="9"/>
            <color indexed="81"/>
            <rFont val="Tahoma"/>
            <family val="2"/>
          </rPr>
          <t>Smart Phone Apps: From Concept to Design and Market</t>
        </r>
      </text>
    </comment>
    <comment ref="BE1" authorId="0" shapeId="0" xr:uid="{00000000-0006-0000-0400-00000A000000}">
      <text>
        <r>
          <rPr>
            <sz val="9"/>
            <color indexed="81"/>
            <rFont val="Tahoma"/>
            <family val="2"/>
          </rPr>
          <t>Introduction to Artificial Intelligence</t>
        </r>
      </text>
    </comment>
    <comment ref="BH1" authorId="0" shapeId="0" xr:uid="{00000000-0006-0000-0400-00000B000000}">
      <text>
        <r>
          <rPr>
            <sz val="9"/>
            <color indexed="81"/>
            <rFont val="Tahoma"/>
            <family val="2"/>
          </rPr>
          <t>Software Engineering</t>
        </r>
      </text>
    </comment>
    <comment ref="BK1" authorId="0" shapeId="0" xr:uid="{00000000-0006-0000-0400-00000C000000}">
      <text>
        <r>
          <rPr>
            <sz val="9"/>
            <color indexed="81"/>
            <rFont val="Tahoma"/>
            <family val="2"/>
          </rPr>
          <t>Theory Of Computation</t>
        </r>
      </text>
    </comment>
    <comment ref="BN1" authorId="0" shapeId="0" xr:uid="{00000000-0006-0000-0400-00000D000000}">
      <text>
        <r>
          <rPr>
            <sz val="9"/>
            <color indexed="81"/>
            <rFont val="Tahoma"/>
            <family val="2"/>
          </rPr>
          <t>Advanced Algorithms</t>
        </r>
      </text>
    </comment>
    <comment ref="BQ1" authorId="0" shapeId="0" xr:uid="{00000000-0006-0000-0400-00000E000000}">
      <text>
        <r>
          <rPr>
            <sz val="9"/>
            <color indexed="81"/>
            <rFont val="Tahoma"/>
            <family val="2"/>
          </rPr>
          <t xml:space="preserve">Operating Systems and Security </t>
        </r>
      </text>
    </comment>
    <comment ref="BT1" authorId="0" shapeId="0" xr:uid="{00000000-0006-0000-0400-00000F000000}">
      <text>
        <r>
          <rPr>
            <sz val="9"/>
            <color indexed="81"/>
            <rFont val="Tahoma"/>
            <family val="2"/>
          </rPr>
          <t>Data Science</t>
        </r>
      </text>
    </comment>
    <comment ref="BW1" authorId="0" shapeId="0" xr:uid="{00000000-0006-0000-0400-000010000000}">
      <text>
        <r>
          <rPr>
            <sz val="9"/>
            <color indexed="81"/>
            <rFont val="Tahoma"/>
            <family val="2"/>
          </rPr>
          <t>Big Data Programming Project</t>
        </r>
      </text>
    </comment>
    <comment ref="BZ1" authorId="0" shapeId="0" xr:uid="{00000000-0006-0000-0400-000011000000}">
      <text>
        <r>
          <rPr>
            <sz val="9"/>
            <color indexed="81"/>
            <rFont val="Tahoma"/>
            <family val="2"/>
          </rPr>
          <t>Android Development Skills</t>
        </r>
      </text>
    </comment>
    <comment ref="CC1" authorId="0" shapeId="0" xr:uid="{00000000-0006-0000-0400-000012000000}">
      <text>
        <r>
          <rPr>
            <sz val="9"/>
            <color indexed="81"/>
            <rFont val="Tahoma"/>
            <family val="2"/>
          </rPr>
          <t>Internship</t>
        </r>
      </text>
    </comment>
    <comment ref="CF1" authorId="0" shapeId="0" xr:uid="{00000000-0006-0000-0400-000013000000}">
      <text>
        <r>
          <rPr>
            <sz val="9"/>
            <color indexed="81"/>
            <rFont val="Tahoma"/>
            <family val="2"/>
          </rPr>
          <t>Individual Project Preparation</t>
        </r>
      </text>
    </comment>
    <comment ref="CI1" authorId="0" shapeId="0" xr:uid="{00000000-0006-0000-0400-000014000000}">
      <text>
        <r>
          <rPr>
            <sz val="9"/>
            <color indexed="81"/>
            <rFont val="Tahoma"/>
            <family val="2"/>
          </rPr>
          <t>Individual Project</t>
        </r>
      </text>
    </comment>
    <comment ref="CL1" authorId="0" shapeId="0" xr:uid="{00000000-0006-0000-0400-000015000000}">
      <text>
        <r>
          <rPr>
            <sz val="9"/>
            <color indexed="81"/>
            <rFont val="Tahoma"/>
            <family val="2"/>
          </rPr>
          <t>Events Project Management</t>
        </r>
      </text>
    </comment>
    <comment ref="CO1" authorId="0" shapeId="0" xr:uid="{00000000-0006-0000-0400-000016000000}">
      <text>
        <r>
          <rPr>
            <sz val="9"/>
            <color indexed="81"/>
            <rFont val="Tahoma"/>
            <family val="2"/>
          </rPr>
          <t>Hi-Tech Entrepreneurship</t>
        </r>
      </text>
    </comment>
    <comment ref="CR1" authorId="0" shapeId="0" xr:uid="{00000000-0006-0000-0400-000017000000}">
      <text>
        <r>
          <rPr>
            <sz val="9"/>
            <color indexed="81"/>
            <rFont val="Tahoma"/>
            <family val="2"/>
          </rPr>
          <t>Security</t>
        </r>
      </text>
    </comment>
    <comment ref="CU1" authorId="0" shapeId="0" xr:uid="{00000000-0006-0000-0400-000018000000}">
      <text>
        <r>
          <rPr>
            <sz val="9"/>
            <color indexed="81"/>
            <rFont val="Tahoma"/>
            <family val="2"/>
          </rPr>
          <t>Machine Learning and Related Applications</t>
        </r>
      </text>
    </comment>
    <comment ref="CX1" authorId="0" shapeId="0" xr:uid="{00000000-0006-0000-0400-000019000000}">
      <text>
        <r>
          <rPr>
            <sz val="9"/>
            <color indexed="81"/>
            <rFont val="Tahoma"/>
            <family val="2"/>
          </rPr>
          <t>Mobile App Development</t>
        </r>
      </text>
    </comment>
    <comment ref="DA1" authorId="0" shapeId="0" xr:uid="{00000000-0006-0000-0400-00001A000000}">
      <text>
        <r>
          <rPr>
            <sz val="9"/>
            <color indexed="81"/>
            <rFont val="Tahoma"/>
            <family val="2"/>
          </rPr>
          <t>Web API Development</t>
        </r>
      </text>
    </comment>
    <comment ref="DD1" authorId="0" shapeId="0" xr:uid="{00000000-0006-0000-0400-00001B000000}">
      <text>
        <r>
          <rPr>
            <sz val="9"/>
            <color indexed="81"/>
            <rFont val="Tahoma"/>
            <family val="2"/>
          </rPr>
          <t>Parallel Distributed Programming</t>
        </r>
      </text>
    </comment>
    <comment ref="DG1" authorId="0" shapeId="0" xr:uid="{00000000-0006-0000-0400-00001C000000}">
      <text>
        <r>
          <rPr>
            <sz val="9"/>
            <color indexed="81"/>
            <rFont val="Tahoma"/>
            <family val="2"/>
          </rPr>
          <t>Advanced Programming Paradigms</t>
        </r>
      </text>
    </comment>
    <comment ref="DJ1" authorId="0" shapeId="0" xr:uid="{00000000-0006-0000-0400-00001D000000}">
      <text>
        <r>
          <rPr>
            <sz val="9"/>
            <color indexed="81"/>
            <rFont val="Tahoma"/>
            <family val="2"/>
          </rPr>
          <t>Dummy Module 1</t>
        </r>
      </text>
    </comment>
    <comment ref="DM1" authorId="0" shapeId="0" xr:uid="{00000000-0006-0000-0400-00001E000000}">
      <text>
        <r>
          <rPr>
            <sz val="9"/>
            <color indexed="81"/>
            <rFont val="Tahoma"/>
            <family val="2"/>
          </rPr>
          <t>Dummy Module 2</t>
        </r>
      </text>
    </comment>
    <comment ref="DP2" authorId="1" shapeId="0" xr:uid="{00000000-0006-0000-0400-00001F000000}">
      <text>
        <r>
          <rPr>
            <b/>
            <sz val="9"/>
            <color indexed="81"/>
            <rFont val="Tahoma"/>
            <family val="2"/>
          </rPr>
          <t>K.M. Chong:</t>
        </r>
        <r>
          <rPr>
            <sz val="9"/>
            <color indexed="81"/>
            <rFont val="Tahoma"/>
            <family val="2"/>
          </rPr>
          <t xml:space="preserve">
Do not delete!
Used for macro run</t>
        </r>
      </text>
    </comment>
    <comment ref="DW3" authorId="1" shapeId="0" xr:uid="{00000000-0006-0000-0400-000020000000}">
      <text>
        <r>
          <rPr>
            <sz val="9"/>
            <color indexed="81"/>
            <rFont val="Tahoma"/>
            <family val="2"/>
          </rPr>
          <t>MPU3123 - Tamadun Islam ..._x000D_
MPU3173 - Malaysian Studies 3</t>
        </r>
      </text>
    </comment>
    <comment ref="DX3" authorId="1" shapeId="0" xr:uid="{00000000-0006-0000-0400-000021000000}">
      <text>
        <r>
          <rPr>
            <sz val="9"/>
            <color indexed="81"/>
            <rFont val="Tahoma"/>
            <family val="2"/>
          </rPr>
          <t xml:space="preserve">MPU3113 - Hubungan Etnik_x000D_
MPU3143 - B M Komunicasi 2 </t>
        </r>
      </text>
    </comment>
    <comment ref="DY3" authorId="1" shapeId="0" xr:uid="{00000000-0006-0000-0400-000022000000}">
      <text>
        <r>
          <rPr>
            <sz val="9"/>
            <color indexed="81"/>
            <rFont val="Tahoma"/>
            <family val="2"/>
          </rPr>
          <t>MPU3253 - Design Thinking_x000D_
MPU3213 - Bahasa Kebangsaan A</t>
        </r>
      </text>
    </comment>
    <comment ref="DZ3" authorId="1" shapeId="0" xr:uid="{00000000-0006-0000-0400-000023000000}">
      <text>
        <r>
          <rPr>
            <sz val="9"/>
            <color indexed="81"/>
            <rFont val="Tahoma"/>
            <family val="2"/>
          </rPr>
          <t>MPU3343 - Corporate Social Responsibility</t>
        </r>
      </text>
    </comment>
    <comment ref="EA3" authorId="1" shapeId="0" xr:uid="{00000000-0006-0000-0400-000024000000}">
      <text>
        <r>
          <rPr>
            <sz val="9"/>
            <color indexed="81"/>
            <rFont val="Tahoma"/>
            <family val="2"/>
          </rPr>
          <t>MPU3442 - Community Service</t>
        </r>
      </text>
    </comment>
    <comment ref="EB3" authorId="0" shapeId="0" xr:uid="{00000000-0006-0000-0400-000025000000}">
      <text>
        <r>
          <rPr>
            <sz val="9"/>
            <color indexed="81"/>
            <rFont val="Tahoma"/>
            <family val="2"/>
          </rPr>
          <t>INT4000CEM - Programming and Algorithms</t>
        </r>
      </text>
    </comment>
    <comment ref="EC3" authorId="0" shapeId="0" xr:uid="{00000000-0006-0000-0400-000026000000}">
      <text>
        <r>
          <rPr>
            <sz val="9"/>
            <color indexed="81"/>
            <rFont val="Tahoma"/>
            <family val="2"/>
          </rPr>
          <t>INT4067CEM - Software Design</t>
        </r>
      </text>
    </comment>
    <comment ref="ED3" authorId="0" shapeId="0" xr:uid="{00000000-0006-0000-0400-000027000000}">
      <text>
        <r>
          <rPr>
            <sz val="9"/>
            <color indexed="81"/>
            <rFont val="Tahoma"/>
            <family val="2"/>
          </rPr>
          <t>INT4068CEM - Mathematics for Computer Science</t>
        </r>
      </text>
    </comment>
    <comment ref="EE3" authorId="0" shapeId="0" xr:uid="{00000000-0006-0000-0400-000028000000}">
      <text>
        <r>
          <rPr>
            <sz val="9"/>
            <color indexed="81"/>
            <rFont val="Tahoma"/>
            <family val="2"/>
          </rPr>
          <t xml:space="preserve">INT4003CEM - Object Oriented Programming </t>
        </r>
      </text>
    </comment>
    <comment ref="EF3" authorId="0" shapeId="0" xr:uid="{00000000-0006-0000-0400-000029000000}">
      <text>
        <r>
          <rPr>
            <sz val="9"/>
            <color indexed="81"/>
            <rFont val="Tahoma"/>
            <family val="2"/>
          </rPr>
          <t>INT4004CEM - Computer Architecture and Networks</t>
        </r>
      </text>
    </comment>
    <comment ref="EG3" authorId="0" shapeId="0" xr:uid="{00000000-0006-0000-0400-00002A000000}">
      <text>
        <r>
          <rPr>
            <sz val="9"/>
            <color indexed="81"/>
            <rFont val="Tahoma"/>
            <family val="2"/>
          </rPr>
          <t>INT4005CEM - Database Systems</t>
        </r>
      </text>
    </comment>
    <comment ref="EH3" authorId="0" shapeId="0" xr:uid="{00000000-0006-0000-0400-00002B000000}">
      <text>
        <r>
          <rPr>
            <sz val="9"/>
            <color indexed="81"/>
            <rFont val="Tahoma"/>
            <family val="2"/>
          </rPr>
          <t>INT4006CEM - Computer Science All 1</t>
        </r>
      </text>
    </comment>
    <comment ref="EI3" authorId="0" shapeId="0" xr:uid="{00000000-0006-0000-0400-00002C000000}">
      <text>
        <r>
          <rPr>
            <sz val="9"/>
            <color indexed="81"/>
            <rFont val="Tahoma"/>
            <family val="2"/>
          </rPr>
          <t>INT4007CEM - Computer Science All 2</t>
        </r>
      </text>
    </comment>
    <comment ref="EJ3" authorId="0" shapeId="0" xr:uid="{00000000-0006-0000-0400-00002D000000}">
      <text>
        <r>
          <rPr>
            <sz val="9"/>
            <color indexed="81"/>
            <rFont val="Tahoma"/>
            <family val="2"/>
          </rPr>
          <t>INTA101SGI - Smart Phone Apps: From Concept to Design and Market</t>
        </r>
      </text>
    </comment>
    <comment ref="EK3" authorId="0" shapeId="0" xr:uid="{00000000-0006-0000-0400-00002E000000}">
      <text>
        <r>
          <rPr>
            <sz val="9"/>
            <color indexed="81"/>
            <rFont val="Tahoma"/>
            <family val="2"/>
          </rPr>
          <t>INT5000CEM - Introduction to Artificial Intelligence</t>
        </r>
      </text>
    </comment>
    <comment ref="EL3" authorId="0" shapeId="0" xr:uid="{00000000-0006-0000-0400-00002F000000}">
      <text>
        <r>
          <rPr>
            <sz val="9"/>
            <color indexed="81"/>
            <rFont val="Tahoma"/>
            <family val="2"/>
          </rPr>
          <t>INT5001CEM - Software Engineering</t>
        </r>
      </text>
    </comment>
    <comment ref="EM3" authorId="0" shapeId="0" xr:uid="{00000000-0006-0000-0400-000030000000}">
      <text>
        <r>
          <rPr>
            <sz val="9"/>
            <color indexed="81"/>
            <rFont val="Tahoma"/>
            <family val="2"/>
          </rPr>
          <t>INT5002CEM - Theory Of Computation</t>
        </r>
      </text>
    </comment>
    <comment ref="EN3" authorId="0" shapeId="0" xr:uid="{00000000-0006-0000-0400-000031000000}">
      <text>
        <r>
          <rPr>
            <sz val="9"/>
            <color indexed="81"/>
            <rFont val="Tahoma"/>
            <family val="2"/>
          </rPr>
          <t>INT5003CEM - Advanced Algorithms</t>
        </r>
      </text>
    </comment>
    <comment ref="EO3" authorId="0" shapeId="0" xr:uid="{00000000-0006-0000-0400-000032000000}">
      <text>
        <r>
          <rPr>
            <sz val="9"/>
            <color indexed="81"/>
            <rFont val="Tahoma"/>
            <family val="2"/>
          </rPr>
          <t xml:space="preserve">INT5004CEM - Operating Systems and Security </t>
        </r>
      </text>
    </comment>
    <comment ref="EP3" authorId="0" shapeId="0" xr:uid="{00000000-0006-0000-0400-000033000000}">
      <text>
        <r>
          <rPr>
            <sz val="9"/>
            <color indexed="81"/>
            <rFont val="Tahoma"/>
            <family val="2"/>
          </rPr>
          <t>INT5005CEM - Data Science</t>
        </r>
      </text>
    </comment>
    <comment ref="EQ3" authorId="0" shapeId="0" xr:uid="{00000000-0006-0000-0400-000034000000}">
      <text>
        <r>
          <rPr>
            <sz val="9"/>
            <color indexed="81"/>
            <rFont val="Tahoma"/>
            <family val="2"/>
          </rPr>
          <t>INT5011CEM - Big Data Programming Project</t>
        </r>
      </text>
    </comment>
    <comment ref="ER3" authorId="0" shapeId="0" xr:uid="{00000000-0006-0000-0400-000035000000}">
      <text>
        <r>
          <rPr>
            <sz val="9"/>
            <color indexed="81"/>
            <rFont val="Tahoma"/>
            <family val="2"/>
          </rPr>
          <t>INTA202SGI - Android Development Skills</t>
        </r>
      </text>
    </comment>
    <comment ref="ES3" authorId="0" shapeId="0" xr:uid="{00000000-0006-0000-0400-000036000000}">
      <text>
        <r>
          <rPr>
            <sz val="9"/>
            <color indexed="81"/>
            <rFont val="Tahoma"/>
            <family val="2"/>
          </rPr>
          <t>INT5012CEM - Internship</t>
        </r>
      </text>
    </comment>
    <comment ref="ET3" authorId="0" shapeId="0" xr:uid="{00000000-0006-0000-0400-000037000000}">
      <text>
        <r>
          <rPr>
            <sz val="9"/>
            <color indexed="81"/>
            <rFont val="Tahoma"/>
            <family val="2"/>
          </rPr>
          <t>INT6000CEM - Individual Project Preparation</t>
        </r>
      </text>
    </comment>
    <comment ref="EU3" authorId="0" shapeId="0" xr:uid="{00000000-0006-0000-0400-000038000000}">
      <text>
        <r>
          <rPr>
            <sz val="9"/>
            <color indexed="81"/>
            <rFont val="Tahoma"/>
            <family val="2"/>
          </rPr>
          <t>INT6001CEM - Individual Project</t>
        </r>
      </text>
    </comment>
    <comment ref="EV3" authorId="0" shapeId="0" xr:uid="{00000000-0006-0000-0400-000039000000}">
      <text>
        <r>
          <rPr>
            <sz val="9"/>
            <color indexed="81"/>
            <rFont val="Tahoma"/>
            <family val="2"/>
          </rPr>
          <t>INTA301SAM - Events Project Management</t>
        </r>
      </text>
    </comment>
    <comment ref="EW3" authorId="0" shapeId="0" xr:uid="{00000000-0006-0000-0400-00003A000000}">
      <text>
        <r>
          <rPr>
            <sz val="9"/>
            <color indexed="81"/>
            <rFont val="Tahoma"/>
            <family val="2"/>
          </rPr>
          <t>INTA305IAE - Hi-Tech Entrepreneurship</t>
        </r>
      </text>
    </comment>
    <comment ref="EX3" authorId="0" shapeId="0" xr:uid="{00000000-0006-0000-0400-00003B000000}">
      <text>
        <r>
          <rPr>
            <sz val="9"/>
            <color indexed="81"/>
            <rFont val="Tahoma"/>
            <family val="2"/>
          </rPr>
          <t>INT6005CEM - Security</t>
        </r>
      </text>
    </comment>
    <comment ref="EY3" authorId="0" shapeId="0" xr:uid="{00000000-0006-0000-0400-00003C000000}">
      <text>
        <r>
          <rPr>
            <sz val="9"/>
            <color indexed="81"/>
            <rFont val="Tahoma"/>
            <family val="2"/>
          </rPr>
          <t>INT6006CEM - Machine Learning and Related Applications</t>
        </r>
      </text>
    </comment>
    <comment ref="EZ3" authorId="0" shapeId="0" xr:uid="{00000000-0006-0000-0400-00003D000000}">
      <text>
        <r>
          <rPr>
            <sz val="9"/>
            <color indexed="81"/>
            <rFont val="Tahoma"/>
            <family val="2"/>
          </rPr>
          <t>INT6002CEM - Mobile App Development</t>
        </r>
      </text>
    </comment>
    <comment ref="FA3" authorId="0" shapeId="0" xr:uid="{00000000-0006-0000-0400-00003E000000}">
      <text>
        <r>
          <rPr>
            <sz val="9"/>
            <color indexed="81"/>
            <rFont val="Tahoma"/>
            <family val="2"/>
          </rPr>
          <t>INT6003CEM - Web API Development</t>
        </r>
      </text>
    </comment>
    <comment ref="FB3" authorId="0" shapeId="0" xr:uid="{00000000-0006-0000-0400-00003F000000}">
      <text>
        <r>
          <rPr>
            <sz val="9"/>
            <color indexed="81"/>
            <rFont val="Tahoma"/>
            <family val="2"/>
          </rPr>
          <t>INT6004CEM - Parallel Distributed Programming</t>
        </r>
      </text>
    </comment>
    <comment ref="FC3" authorId="0" shapeId="0" xr:uid="{00000000-0006-0000-0400-000040000000}">
      <text>
        <r>
          <rPr>
            <sz val="9"/>
            <color indexed="81"/>
            <rFont val="Tahoma"/>
            <family val="2"/>
          </rPr>
          <t>INT6008CEM - Advanced Programming Paradigms</t>
        </r>
      </text>
    </comment>
    <comment ref="FD3" authorId="0" shapeId="0" xr:uid="{00000000-0006-0000-0400-000041000000}">
      <text>
        <r>
          <rPr>
            <sz val="9"/>
            <color indexed="81"/>
            <rFont val="Tahoma"/>
            <family val="2"/>
          </rPr>
          <t>INT301XX - Dummy Module 1</t>
        </r>
      </text>
    </comment>
    <comment ref="FE3" authorId="0" shapeId="0" xr:uid="{00000000-0006-0000-0400-000042000000}">
      <text>
        <r>
          <rPr>
            <sz val="9"/>
            <color indexed="81"/>
            <rFont val="Tahoma"/>
            <family val="2"/>
          </rPr>
          <t>INT302XX - Dummy Module 2</t>
        </r>
      </text>
    </comment>
    <comment ref="FG3" authorId="1" shapeId="0" xr:uid="{00000000-0006-0000-0400-000043000000}">
      <text>
        <r>
          <rPr>
            <sz val="9"/>
            <color indexed="81"/>
            <rFont val="Tahoma"/>
            <family val="2"/>
          </rPr>
          <t>MPU3123 - Tamadun Islam ..._x000D_
MPU3173 - Malaysian Studies 3</t>
        </r>
      </text>
    </comment>
    <comment ref="FH3" authorId="1" shapeId="0" xr:uid="{00000000-0006-0000-0400-000044000000}">
      <text>
        <r>
          <rPr>
            <sz val="9"/>
            <color indexed="81"/>
            <rFont val="Tahoma"/>
            <family val="2"/>
          </rPr>
          <t xml:space="preserve">MPU3113 - Hubungan Etnik_x000D_
MPU3143 - B M Komunicasi 2 </t>
        </r>
      </text>
    </comment>
    <comment ref="FI3" authorId="1" shapeId="0" xr:uid="{00000000-0006-0000-0400-000045000000}">
      <text>
        <r>
          <rPr>
            <sz val="9"/>
            <color indexed="81"/>
            <rFont val="Tahoma"/>
            <family val="2"/>
          </rPr>
          <t>MPU3253 - Design Thinking_x000D_
MPU3213 - Bahasa Kebangsaan A</t>
        </r>
      </text>
    </comment>
    <comment ref="FJ3" authorId="1" shapeId="0" xr:uid="{00000000-0006-0000-0400-000046000000}">
      <text>
        <r>
          <rPr>
            <sz val="9"/>
            <color indexed="81"/>
            <rFont val="Tahoma"/>
            <family val="2"/>
          </rPr>
          <t>MPU3343 - Corporate Social Responsibility</t>
        </r>
      </text>
    </comment>
    <comment ref="FK3" authorId="1" shapeId="0" xr:uid="{00000000-0006-0000-0400-000047000000}">
      <text>
        <r>
          <rPr>
            <sz val="9"/>
            <color indexed="81"/>
            <rFont val="Tahoma"/>
            <family val="2"/>
          </rPr>
          <t>MPU3442 - Community Service</t>
        </r>
      </text>
    </comment>
    <comment ref="FL3" authorId="0" shapeId="0" xr:uid="{00000000-0006-0000-0400-000048000000}">
      <text>
        <r>
          <rPr>
            <sz val="9"/>
            <color indexed="81"/>
            <rFont val="Tahoma"/>
            <family val="2"/>
          </rPr>
          <t>INT4000CEM - Programming and Algorithms</t>
        </r>
      </text>
    </comment>
    <comment ref="FM3" authorId="0" shapeId="0" xr:uid="{00000000-0006-0000-0400-000049000000}">
      <text>
        <r>
          <rPr>
            <sz val="9"/>
            <color indexed="81"/>
            <rFont val="Tahoma"/>
            <family val="2"/>
          </rPr>
          <t>INT4067CEM - Software Design</t>
        </r>
      </text>
    </comment>
    <comment ref="FN3" authorId="0" shapeId="0" xr:uid="{00000000-0006-0000-0400-00004A000000}">
      <text>
        <r>
          <rPr>
            <sz val="9"/>
            <color indexed="81"/>
            <rFont val="Tahoma"/>
            <family val="2"/>
          </rPr>
          <t>INT4068CEM - Mathematics for Computer Science</t>
        </r>
      </text>
    </comment>
    <comment ref="FO3" authorId="0" shapeId="0" xr:uid="{00000000-0006-0000-0400-00004B000000}">
      <text>
        <r>
          <rPr>
            <sz val="9"/>
            <color indexed="81"/>
            <rFont val="Tahoma"/>
            <family val="2"/>
          </rPr>
          <t xml:space="preserve">INT4003CEM - Object Oriented Programming </t>
        </r>
      </text>
    </comment>
    <comment ref="FP3" authorId="0" shapeId="0" xr:uid="{00000000-0006-0000-0400-00004C000000}">
      <text>
        <r>
          <rPr>
            <sz val="9"/>
            <color indexed="81"/>
            <rFont val="Tahoma"/>
            <family val="2"/>
          </rPr>
          <t>INT4004CEM - Computer Architecture and Networks</t>
        </r>
      </text>
    </comment>
    <comment ref="FQ3" authorId="0" shapeId="0" xr:uid="{00000000-0006-0000-0400-00004D000000}">
      <text>
        <r>
          <rPr>
            <sz val="9"/>
            <color indexed="81"/>
            <rFont val="Tahoma"/>
            <family val="2"/>
          </rPr>
          <t>INT4005CEM - Database Systems</t>
        </r>
      </text>
    </comment>
    <comment ref="FR3" authorId="0" shapeId="0" xr:uid="{00000000-0006-0000-0400-00004E000000}">
      <text>
        <r>
          <rPr>
            <sz val="9"/>
            <color indexed="81"/>
            <rFont val="Tahoma"/>
            <family val="2"/>
          </rPr>
          <t>INT4006CEM - Computer Science All 1</t>
        </r>
      </text>
    </comment>
    <comment ref="FS3" authorId="0" shapeId="0" xr:uid="{00000000-0006-0000-0400-00004F000000}">
      <text>
        <r>
          <rPr>
            <sz val="9"/>
            <color indexed="81"/>
            <rFont val="Tahoma"/>
            <family val="2"/>
          </rPr>
          <t>INT4007CEM - Computer Science All 2</t>
        </r>
      </text>
    </comment>
    <comment ref="FT3" authorId="0" shapeId="0" xr:uid="{00000000-0006-0000-0400-000050000000}">
      <text>
        <r>
          <rPr>
            <sz val="9"/>
            <color indexed="81"/>
            <rFont val="Tahoma"/>
            <family val="2"/>
          </rPr>
          <t>INTA101SGI - Smart Phone Apps: From Concept to Design and Market</t>
        </r>
      </text>
    </comment>
    <comment ref="FU3" authorId="0" shapeId="0" xr:uid="{00000000-0006-0000-0400-000051000000}">
      <text>
        <r>
          <rPr>
            <sz val="9"/>
            <color indexed="81"/>
            <rFont val="Tahoma"/>
            <family val="2"/>
          </rPr>
          <t>INT5000CEM - Introduction to Artificial Intelligence</t>
        </r>
      </text>
    </comment>
    <comment ref="FV3" authorId="0" shapeId="0" xr:uid="{00000000-0006-0000-0400-000052000000}">
      <text>
        <r>
          <rPr>
            <sz val="9"/>
            <color indexed="81"/>
            <rFont val="Tahoma"/>
            <family val="2"/>
          </rPr>
          <t>INT5001CEM - Software Engineering</t>
        </r>
      </text>
    </comment>
    <comment ref="FW3" authorId="0" shapeId="0" xr:uid="{00000000-0006-0000-0400-000053000000}">
      <text>
        <r>
          <rPr>
            <sz val="9"/>
            <color indexed="81"/>
            <rFont val="Tahoma"/>
            <family val="2"/>
          </rPr>
          <t>INT5002CEM - Theory Of Computation</t>
        </r>
      </text>
    </comment>
    <comment ref="FX3" authorId="0" shapeId="0" xr:uid="{00000000-0006-0000-0400-000054000000}">
      <text>
        <r>
          <rPr>
            <sz val="9"/>
            <color indexed="81"/>
            <rFont val="Tahoma"/>
            <family val="2"/>
          </rPr>
          <t>INT5003CEM - Advanced Algorithms</t>
        </r>
      </text>
    </comment>
    <comment ref="FY3" authorId="0" shapeId="0" xr:uid="{00000000-0006-0000-0400-000055000000}">
      <text>
        <r>
          <rPr>
            <sz val="9"/>
            <color indexed="81"/>
            <rFont val="Tahoma"/>
            <family val="2"/>
          </rPr>
          <t xml:space="preserve">INT5004CEM - Operating Systems and Security </t>
        </r>
      </text>
    </comment>
    <comment ref="FZ3" authorId="0" shapeId="0" xr:uid="{00000000-0006-0000-0400-000056000000}">
      <text>
        <r>
          <rPr>
            <sz val="9"/>
            <color indexed="81"/>
            <rFont val="Tahoma"/>
            <family val="2"/>
          </rPr>
          <t>INT5005CEM - Data Science</t>
        </r>
      </text>
    </comment>
    <comment ref="GA3" authorId="0" shapeId="0" xr:uid="{00000000-0006-0000-0400-000057000000}">
      <text>
        <r>
          <rPr>
            <sz val="9"/>
            <color indexed="81"/>
            <rFont val="Tahoma"/>
            <family val="2"/>
          </rPr>
          <t>INT5011CEM - Big Data Programming Project</t>
        </r>
      </text>
    </comment>
    <comment ref="GB3" authorId="0" shapeId="0" xr:uid="{00000000-0006-0000-0400-000058000000}">
      <text>
        <r>
          <rPr>
            <sz val="9"/>
            <color indexed="81"/>
            <rFont val="Tahoma"/>
            <family val="2"/>
          </rPr>
          <t>INTA202SGI - Android Development Skills</t>
        </r>
      </text>
    </comment>
    <comment ref="GC3" authorId="0" shapeId="0" xr:uid="{00000000-0006-0000-0400-000059000000}">
      <text>
        <r>
          <rPr>
            <sz val="9"/>
            <color indexed="81"/>
            <rFont val="Tahoma"/>
            <family val="2"/>
          </rPr>
          <t>INT5012CEM - Internship</t>
        </r>
      </text>
    </comment>
    <comment ref="GD3" authorId="0" shapeId="0" xr:uid="{00000000-0006-0000-0400-00005A000000}">
      <text>
        <r>
          <rPr>
            <sz val="9"/>
            <color indexed="81"/>
            <rFont val="Tahoma"/>
            <family val="2"/>
          </rPr>
          <t>INT6000CEM - Individual Project Preparation</t>
        </r>
      </text>
    </comment>
    <comment ref="GE3" authorId="0" shapeId="0" xr:uid="{00000000-0006-0000-0400-00005B000000}">
      <text>
        <r>
          <rPr>
            <sz val="9"/>
            <color indexed="81"/>
            <rFont val="Tahoma"/>
            <family val="2"/>
          </rPr>
          <t>INT6001CEM - Individual Project</t>
        </r>
      </text>
    </comment>
    <comment ref="GF3" authorId="0" shapeId="0" xr:uid="{00000000-0006-0000-0400-00005C000000}">
      <text>
        <r>
          <rPr>
            <sz val="9"/>
            <color indexed="81"/>
            <rFont val="Tahoma"/>
            <family val="2"/>
          </rPr>
          <t>INTA301SAM - Events Project Management</t>
        </r>
      </text>
    </comment>
    <comment ref="GG3" authorId="0" shapeId="0" xr:uid="{00000000-0006-0000-0400-00005D000000}">
      <text>
        <r>
          <rPr>
            <sz val="9"/>
            <color indexed="81"/>
            <rFont val="Tahoma"/>
            <family val="2"/>
          </rPr>
          <t>INTA305IAE - Hi-Tech Entrepreneurship</t>
        </r>
      </text>
    </comment>
    <comment ref="GH3" authorId="0" shapeId="0" xr:uid="{00000000-0006-0000-0400-00005E000000}">
      <text>
        <r>
          <rPr>
            <sz val="9"/>
            <color indexed="81"/>
            <rFont val="Tahoma"/>
            <family val="2"/>
          </rPr>
          <t>INT6005CEM - Security</t>
        </r>
      </text>
    </comment>
    <comment ref="GI3" authorId="0" shapeId="0" xr:uid="{00000000-0006-0000-0400-00005F000000}">
      <text>
        <r>
          <rPr>
            <sz val="9"/>
            <color indexed="81"/>
            <rFont val="Tahoma"/>
            <family val="2"/>
          </rPr>
          <t>INT6006CEM - Machine Learning and Related Applications</t>
        </r>
      </text>
    </comment>
    <comment ref="GJ3" authorId="0" shapeId="0" xr:uid="{00000000-0006-0000-0400-000060000000}">
      <text>
        <r>
          <rPr>
            <sz val="9"/>
            <color indexed="81"/>
            <rFont val="Tahoma"/>
            <family val="2"/>
          </rPr>
          <t>INT6002CEM - Mobile App Development</t>
        </r>
      </text>
    </comment>
    <comment ref="GK3" authorId="0" shapeId="0" xr:uid="{00000000-0006-0000-0400-000061000000}">
      <text>
        <r>
          <rPr>
            <sz val="9"/>
            <color indexed="81"/>
            <rFont val="Tahoma"/>
            <family val="2"/>
          </rPr>
          <t>INT6003CEM - Web API Development</t>
        </r>
      </text>
    </comment>
    <comment ref="GL3" authorId="0" shapeId="0" xr:uid="{00000000-0006-0000-0400-000062000000}">
      <text>
        <r>
          <rPr>
            <sz val="9"/>
            <color indexed="81"/>
            <rFont val="Tahoma"/>
            <family val="2"/>
          </rPr>
          <t>INT6004CEM - Parallel Distributed Programming</t>
        </r>
      </text>
    </comment>
    <comment ref="GM3" authorId="0" shapeId="0" xr:uid="{00000000-0006-0000-0400-000063000000}">
      <text>
        <r>
          <rPr>
            <sz val="9"/>
            <color indexed="81"/>
            <rFont val="Tahoma"/>
            <family val="2"/>
          </rPr>
          <t>INT6008CEM - Advanced Programming Paradigms</t>
        </r>
      </text>
    </comment>
    <comment ref="GN3" authorId="0" shapeId="0" xr:uid="{00000000-0006-0000-0400-000064000000}">
      <text>
        <r>
          <rPr>
            <sz val="9"/>
            <color indexed="81"/>
            <rFont val="Tahoma"/>
            <family val="2"/>
          </rPr>
          <t>INT301XX - Dummy Module 1</t>
        </r>
      </text>
    </comment>
    <comment ref="GO3" authorId="0" shapeId="0" xr:uid="{00000000-0006-0000-0400-000065000000}">
      <text>
        <r>
          <rPr>
            <sz val="9"/>
            <color indexed="81"/>
            <rFont val="Tahoma"/>
            <family val="2"/>
          </rPr>
          <t>INT302XX - Dummy Module 2</t>
        </r>
      </text>
    </comment>
    <comment ref="GQ3" authorId="1" shapeId="0" xr:uid="{00000000-0006-0000-0400-000066000000}">
      <text>
        <r>
          <rPr>
            <sz val="9"/>
            <color indexed="81"/>
            <rFont val="Tahoma"/>
            <family val="2"/>
          </rPr>
          <t>MPU3123 - Tamadun Islam ..._x000D_
MPU3173 - Malaysian Studies 3</t>
        </r>
      </text>
    </comment>
    <comment ref="GR3" authorId="1" shapeId="0" xr:uid="{00000000-0006-0000-0400-000067000000}">
      <text>
        <r>
          <rPr>
            <sz val="9"/>
            <color indexed="81"/>
            <rFont val="Tahoma"/>
            <family val="2"/>
          </rPr>
          <t xml:space="preserve">MPU3113 - Hubungan Etnik_x000D_
MPU3143 - B M Komunicasi 2 </t>
        </r>
      </text>
    </comment>
    <comment ref="GS3" authorId="1" shapeId="0" xr:uid="{00000000-0006-0000-0400-000068000000}">
      <text>
        <r>
          <rPr>
            <sz val="9"/>
            <color indexed="81"/>
            <rFont val="Tahoma"/>
            <family val="2"/>
          </rPr>
          <t>MPU3253 - Design Thinking_x000D_
MPU3213 - Bahasa Kebangsaan A</t>
        </r>
      </text>
    </comment>
    <comment ref="GT3" authorId="1" shapeId="0" xr:uid="{00000000-0006-0000-0400-000069000000}">
      <text>
        <r>
          <rPr>
            <sz val="9"/>
            <color indexed="81"/>
            <rFont val="Tahoma"/>
            <family val="2"/>
          </rPr>
          <t>MPU3343 - Corporate Social Responsibility</t>
        </r>
      </text>
    </comment>
    <comment ref="GU3" authorId="1" shapeId="0" xr:uid="{00000000-0006-0000-0400-00006A000000}">
      <text>
        <r>
          <rPr>
            <sz val="9"/>
            <color indexed="81"/>
            <rFont val="Tahoma"/>
            <family val="2"/>
          </rPr>
          <t>MPU3442 - Community Service</t>
        </r>
      </text>
    </comment>
    <comment ref="GV3" authorId="0" shapeId="0" xr:uid="{00000000-0006-0000-0400-00006B000000}">
      <text>
        <r>
          <rPr>
            <sz val="9"/>
            <color indexed="81"/>
            <rFont val="Tahoma"/>
            <family val="2"/>
          </rPr>
          <t>INT4000CEM - Programming and Algorithms</t>
        </r>
      </text>
    </comment>
    <comment ref="GW3" authorId="0" shapeId="0" xr:uid="{00000000-0006-0000-0400-00006C000000}">
      <text>
        <r>
          <rPr>
            <sz val="9"/>
            <color indexed="81"/>
            <rFont val="Tahoma"/>
            <family val="2"/>
          </rPr>
          <t>INT4067CEM - Software Design</t>
        </r>
      </text>
    </comment>
    <comment ref="GX3" authorId="0" shapeId="0" xr:uid="{00000000-0006-0000-0400-00006D000000}">
      <text>
        <r>
          <rPr>
            <sz val="9"/>
            <color indexed="81"/>
            <rFont val="Tahoma"/>
            <family val="2"/>
          </rPr>
          <t>INT4068CEM - Mathematics for Computer Science</t>
        </r>
      </text>
    </comment>
    <comment ref="GY3" authorId="0" shapeId="0" xr:uid="{00000000-0006-0000-0400-00006E000000}">
      <text>
        <r>
          <rPr>
            <sz val="9"/>
            <color indexed="81"/>
            <rFont val="Tahoma"/>
            <family val="2"/>
          </rPr>
          <t xml:space="preserve">INT4003CEM - Object Oriented Programming </t>
        </r>
      </text>
    </comment>
    <comment ref="GZ3" authorId="0" shapeId="0" xr:uid="{00000000-0006-0000-0400-00006F000000}">
      <text>
        <r>
          <rPr>
            <sz val="9"/>
            <color indexed="81"/>
            <rFont val="Tahoma"/>
            <family val="2"/>
          </rPr>
          <t>INT4004CEM - Computer Architecture and Networks</t>
        </r>
      </text>
    </comment>
    <comment ref="HA3" authorId="0" shapeId="0" xr:uid="{00000000-0006-0000-0400-000070000000}">
      <text>
        <r>
          <rPr>
            <sz val="9"/>
            <color indexed="81"/>
            <rFont val="Tahoma"/>
            <family val="2"/>
          </rPr>
          <t>INT4005CEM - Database Systems</t>
        </r>
      </text>
    </comment>
    <comment ref="HB3" authorId="0" shapeId="0" xr:uid="{00000000-0006-0000-0400-000071000000}">
      <text>
        <r>
          <rPr>
            <sz val="9"/>
            <color indexed="81"/>
            <rFont val="Tahoma"/>
            <family val="2"/>
          </rPr>
          <t>INT4006CEM - Computer Science All 1</t>
        </r>
      </text>
    </comment>
    <comment ref="HC3" authorId="0" shapeId="0" xr:uid="{00000000-0006-0000-0400-000072000000}">
      <text>
        <r>
          <rPr>
            <sz val="9"/>
            <color indexed="81"/>
            <rFont val="Tahoma"/>
            <family val="2"/>
          </rPr>
          <t>INT4007CEM - Computer Science All 2</t>
        </r>
      </text>
    </comment>
    <comment ref="HD3" authorId="0" shapeId="0" xr:uid="{00000000-0006-0000-0400-000073000000}">
      <text>
        <r>
          <rPr>
            <sz val="9"/>
            <color indexed="81"/>
            <rFont val="Tahoma"/>
            <family val="2"/>
          </rPr>
          <t>INTA101SGI - Smart Phone Apps: From Concept to Design and Market</t>
        </r>
      </text>
    </comment>
    <comment ref="HE3" authorId="0" shapeId="0" xr:uid="{00000000-0006-0000-0400-000074000000}">
      <text>
        <r>
          <rPr>
            <sz val="9"/>
            <color indexed="81"/>
            <rFont val="Tahoma"/>
            <family val="2"/>
          </rPr>
          <t>INT5000CEM - Introduction to Artificial Intelligence</t>
        </r>
      </text>
    </comment>
    <comment ref="HF3" authorId="0" shapeId="0" xr:uid="{00000000-0006-0000-0400-000075000000}">
      <text>
        <r>
          <rPr>
            <sz val="9"/>
            <color indexed="81"/>
            <rFont val="Tahoma"/>
            <family val="2"/>
          </rPr>
          <t>INT5001CEM - Software Engineering</t>
        </r>
      </text>
    </comment>
    <comment ref="HG3" authorId="0" shapeId="0" xr:uid="{00000000-0006-0000-0400-000076000000}">
      <text>
        <r>
          <rPr>
            <sz val="9"/>
            <color indexed="81"/>
            <rFont val="Tahoma"/>
            <family val="2"/>
          </rPr>
          <t>INT5002CEM - Theory Of Computation</t>
        </r>
      </text>
    </comment>
    <comment ref="HH3" authorId="0" shapeId="0" xr:uid="{00000000-0006-0000-0400-000077000000}">
      <text>
        <r>
          <rPr>
            <sz val="9"/>
            <color indexed="81"/>
            <rFont val="Tahoma"/>
            <family val="2"/>
          </rPr>
          <t>INT5003CEM - Advanced Algorithms</t>
        </r>
      </text>
    </comment>
    <comment ref="HI3" authorId="0" shapeId="0" xr:uid="{00000000-0006-0000-0400-000078000000}">
      <text>
        <r>
          <rPr>
            <sz val="9"/>
            <color indexed="81"/>
            <rFont val="Tahoma"/>
            <family val="2"/>
          </rPr>
          <t xml:space="preserve">INT5004CEM - Operating Systems and Security </t>
        </r>
      </text>
    </comment>
    <comment ref="HJ3" authorId="0" shapeId="0" xr:uid="{00000000-0006-0000-0400-000079000000}">
      <text>
        <r>
          <rPr>
            <sz val="9"/>
            <color indexed="81"/>
            <rFont val="Tahoma"/>
            <family val="2"/>
          </rPr>
          <t>INT5005CEM - Data Science</t>
        </r>
      </text>
    </comment>
    <comment ref="HK3" authorId="0" shapeId="0" xr:uid="{00000000-0006-0000-0400-00007A000000}">
      <text>
        <r>
          <rPr>
            <sz val="9"/>
            <color indexed="81"/>
            <rFont val="Tahoma"/>
            <family val="2"/>
          </rPr>
          <t>INT5011CEM - Big Data Programming Project</t>
        </r>
      </text>
    </comment>
    <comment ref="HL3" authorId="0" shapeId="0" xr:uid="{00000000-0006-0000-0400-00007B000000}">
      <text>
        <r>
          <rPr>
            <sz val="9"/>
            <color indexed="81"/>
            <rFont val="Tahoma"/>
            <family val="2"/>
          </rPr>
          <t>INTA202SGI - Android Development Skills</t>
        </r>
      </text>
    </comment>
    <comment ref="HM3" authorId="0" shapeId="0" xr:uid="{00000000-0006-0000-0400-00007C000000}">
      <text>
        <r>
          <rPr>
            <sz val="9"/>
            <color indexed="81"/>
            <rFont val="Tahoma"/>
            <family val="2"/>
          </rPr>
          <t>INT5012CEM - Internship</t>
        </r>
      </text>
    </comment>
    <comment ref="HN3" authorId="0" shapeId="0" xr:uid="{00000000-0006-0000-0400-00007D000000}">
      <text>
        <r>
          <rPr>
            <sz val="9"/>
            <color indexed="81"/>
            <rFont val="Tahoma"/>
            <family val="2"/>
          </rPr>
          <t>INT6000CEM - Individual Project Preparation</t>
        </r>
      </text>
    </comment>
    <comment ref="HO3" authorId="0" shapeId="0" xr:uid="{00000000-0006-0000-0400-00007E000000}">
      <text>
        <r>
          <rPr>
            <sz val="9"/>
            <color indexed="81"/>
            <rFont val="Tahoma"/>
            <family val="2"/>
          </rPr>
          <t>INT6001CEM - Individual Project</t>
        </r>
      </text>
    </comment>
    <comment ref="HP3" authorId="0" shapeId="0" xr:uid="{00000000-0006-0000-0400-00007F000000}">
      <text>
        <r>
          <rPr>
            <sz val="9"/>
            <color indexed="81"/>
            <rFont val="Tahoma"/>
            <family val="2"/>
          </rPr>
          <t>INTA301SAM - Events Project Management</t>
        </r>
      </text>
    </comment>
    <comment ref="HQ3" authorId="0" shapeId="0" xr:uid="{00000000-0006-0000-0400-000080000000}">
      <text>
        <r>
          <rPr>
            <sz val="9"/>
            <color indexed="81"/>
            <rFont val="Tahoma"/>
            <family val="2"/>
          </rPr>
          <t>INTA305IAE - Hi-Tech Entrepreneurship</t>
        </r>
      </text>
    </comment>
    <comment ref="HR3" authorId="0" shapeId="0" xr:uid="{00000000-0006-0000-0400-000081000000}">
      <text>
        <r>
          <rPr>
            <sz val="9"/>
            <color indexed="81"/>
            <rFont val="Tahoma"/>
            <family val="2"/>
          </rPr>
          <t>INT6005CEM - Security</t>
        </r>
      </text>
    </comment>
    <comment ref="HS3" authorId="0" shapeId="0" xr:uid="{00000000-0006-0000-0400-000082000000}">
      <text>
        <r>
          <rPr>
            <sz val="9"/>
            <color indexed="81"/>
            <rFont val="Tahoma"/>
            <family val="2"/>
          </rPr>
          <t>INT6006CEM - Machine Learning and Related Applications</t>
        </r>
      </text>
    </comment>
    <comment ref="HT3" authorId="0" shapeId="0" xr:uid="{00000000-0006-0000-0400-000083000000}">
      <text>
        <r>
          <rPr>
            <sz val="9"/>
            <color indexed="81"/>
            <rFont val="Tahoma"/>
            <family val="2"/>
          </rPr>
          <t>INT6002CEM - Mobile App Development</t>
        </r>
      </text>
    </comment>
    <comment ref="HU3" authorId="0" shapeId="0" xr:uid="{00000000-0006-0000-0400-000084000000}">
      <text>
        <r>
          <rPr>
            <sz val="9"/>
            <color indexed="81"/>
            <rFont val="Tahoma"/>
            <family val="2"/>
          </rPr>
          <t>INT6003CEM - Web API Development</t>
        </r>
      </text>
    </comment>
    <comment ref="HV3" authorId="0" shapeId="0" xr:uid="{00000000-0006-0000-0400-000085000000}">
      <text>
        <r>
          <rPr>
            <sz val="9"/>
            <color indexed="81"/>
            <rFont val="Tahoma"/>
            <family val="2"/>
          </rPr>
          <t>INT6004CEM - Parallel Distributed Programming</t>
        </r>
      </text>
    </comment>
    <comment ref="HW3" authorId="0" shapeId="0" xr:uid="{00000000-0006-0000-0400-000086000000}">
      <text>
        <r>
          <rPr>
            <sz val="9"/>
            <color indexed="81"/>
            <rFont val="Tahoma"/>
            <family val="2"/>
          </rPr>
          <t>INT6008CEM - Advanced Programming Paradigms</t>
        </r>
      </text>
    </comment>
    <comment ref="HX3" authorId="0" shapeId="0" xr:uid="{00000000-0006-0000-0400-000087000000}">
      <text>
        <r>
          <rPr>
            <sz val="9"/>
            <color indexed="81"/>
            <rFont val="Tahoma"/>
            <family val="2"/>
          </rPr>
          <t>INT301XX - Dummy Module 1</t>
        </r>
      </text>
    </comment>
    <comment ref="HY3" authorId="0" shapeId="0" xr:uid="{00000000-0006-0000-0400-000088000000}">
      <text>
        <r>
          <rPr>
            <sz val="9"/>
            <color indexed="81"/>
            <rFont val="Tahoma"/>
            <family val="2"/>
          </rPr>
          <t>INT302XX - Dummy Module 2</t>
        </r>
      </text>
    </comment>
    <comment ref="IB3" authorId="1" shapeId="0" xr:uid="{00000000-0006-0000-0400-000089000000}">
      <text>
        <r>
          <rPr>
            <sz val="9"/>
            <color indexed="81"/>
            <rFont val="Tahoma"/>
            <family val="2"/>
          </rPr>
          <t>MPU3123 - Tamadun Islam ..._x000D_
MPU3173 - Malaysian Studies 3</t>
        </r>
      </text>
    </comment>
    <comment ref="IC3" authorId="1" shapeId="0" xr:uid="{00000000-0006-0000-0400-00008A000000}">
      <text>
        <r>
          <rPr>
            <sz val="9"/>
            <color indexed="81"/>
            <rFont val="Tahoma"/>
            <family val="2"/>
          </rPr>
          <t xml:space="preserve">MPU3113 - Hubungan Etnik_x000D_
MPU3143 - B M Komunicasi 2 </t>
        </r>
      </text>
    </comment>
    <comment ref="ID3" authorId="1" shapeId="0" xr:uid="{00000000-0006-0000-0400-00008B000000}">
      <text>
        <r>
          <rPr>
            <sz val="9"/>
            <color indexed="81"/>
            <rFont val="Tahoma"/>
            <family val="2"/>
          </rPr>
          <t>MPU3253 - Design Thinking_x000D_
MPU3213 - Bahasa Kebangsaan A</t>
        </r>
      </text>
    </comment>
    <comment ref="IE3" authorId="1" shapeId="0" xr:uid="{00000000-0006-0000-0400-00008C000000}">
      <text>
        <r>
          <rPr>
            <sz val="9"/>
            <color indexed="81"/>
            <rFont val="Tahoma"/>
            <family val="2"/>
          </rPr>
          <t>MPU3343 - Corporate Social Responsibility</t>
        </r>
      </text>
    </comment>
    <comment ref="IF3" authorId="1" shapeId="0" xr:uid="{00000000-0006-0000-0400-00008D000000}">
      <text>
        <r>
          <rPr>
            <sz val="9"/>
            <color indexed="81"/>
            <rFont val="Tahoma"/>
            <family val="2"/>
          </rPr>
          <t>MPU3442 - Community Service</t>
        </r>
      </text>
    </comment>
    <comment ref="IG3" authorId="0" shapeId="0" xr:uid="{00000000-0006-0000-0400-00008E000000}">
      <text>
        <r>
          <rPr>
            <sz val="9"/>
            <color indexed="81"/>
            <rFont val="Tahoma"/>
            <family val="2"/>
          </rPr>
          <t>INT4000CEM - Programming and Algorithms</t>
        </r>
      </text>
    </comment>
    <comment ref="IH3" authorId="0" shapeId="0" xr:uid="{00000000-0006-0000-0400-00008F000000}">
      <text>
        <r>
          <rPr>
            <sz val="9"/>
            <color indexed="81"/>
            <rFont val="Tahoma"/>
            <family val="2"/>
          </rPr>
          <t>INT4067CEM - Software Design</t>
        </r>
      </text>
    </comment>
    <comment ref="II3" authorId="0" shapeId="0" xr:uid="{00000000-0006-0000-0400-000090000000}">
      <text>
        <r>
          <rPr>
            <sz val="9"/>
            <color indexed="81"/>
            <rFont val="Tahoma"/>
            <family val="2"/>
          </rPr>
          <t>INT4068CEM - Mathematics for Computer Science</t>
        </r>
      </text>
    </comment>
    <comment ref="IJ3" authorId="0" shapeId="0" xr:uid="{00000000-0006-0000-0400-000091000000}">
      <text>
        <r>
          <rPr>
            <sz val="9"/>
            <color indexed="81"/>
            <rFont val="Tahoma"/>
            <family val="2"/>
          </rPr>
          <t xml:space="preserve">INT4003CEM - Object Oriented Programming </t>
        </r>
      </text>
    </comment>
    <comment ref="IK3" authorId="0" shapeId="0" xr:uid="{00000000-0006-0000-0400-000092000000}">
      <text>
        <r>
          <rPr>
            <sz val="9"/>
            <color indexed="81"/>
            <rFont val="Tahoma"/>
            <family val="2"/>
          </rPr>
          <t>INT4004CEM - Computer Architecture and Networks</t>
        </r>
      </text>
    </comment>
    <comment ref="IL3" authorId="0" shapeId="0" xr:uid="{00000000-0006-0000-0400-000093000000}">
      <text>
        <r>
          <rPr>
            <sz val="9"/>
            <color indexed="81"/>
            <rFont val="Tahoma"/>
            <family val="2"/>
          </rPr>
          <t>INT4005CEM - Database Systems</t>
        </r>
      </text>
    </comment>
    <comment ref="IM3" authorId="0" shapeId="0" xr:uid="{00000000-0006-0000-0400-000094000000}">
      <text>
        <r>
          <rPr>
            <sz val="9"/>
            <color indexed="81"/>
            <rFont val="Tahoma"/>
            <family val="2"/>
          </rPr>
          <t>INT4006CEM - Computer Science All 1</t>
        </r>
      </text>
    </comment>
    <comment ref="IN3" authorId="0" shapeId="0" xr:uid="{00000000-0006-0000-0400-000095000000}">
      <text>
        <r>
          <rPr>
            <sz val="9"/>
            <color indexed="81"/>
            <rFont val="Tahoma"/>
            <family val="2"/>
          </rPr>
          <t>INT4007CEM - Computer Science All 2</t>
        </r>
      </text>
    </comment>
    <comment ref="IO3" authorId="0" shapeId="0" xr:uid="{00000000-0006-0000-0400-000096000000}">
      <text>
        <r>
          <rPr>
            <sz val="9"/>
            <color indexed="81"/>
            <rFont val="Tahoma"/>
            <family val="2"/>
          </rPr>
          <t>INTA101SGI - Smart Phone Apps: From Concept to Design and Market</t>
        </r>
      </text>
    </comment>
    <comment ref="IP3" authorId="0" shapeId="0" xr:uid="{00000000-0006-0000-0400-000097000000}">
      <text>
        <r>
          <rPr>
            <sz val="9"/>
            <color indexed="81"/>
            <rFont val="Tahoma"/>
            <family val="2"/>
          </rPr>
          <t>INT5000CEM - Introduction to Artificial Intelligence</t>
        </r>
      </text>
    </comment>
    <comment ref="IQ3" authorId="0" shapeId="0" xr:uid="{00000000-0006-0000-0400-000098000000}">
      <text>
        <r>
          <rPr>
            <sz val="9"/>
            <color indexed="81"/>
            <rFont val="Tahoma"/>
            <family val="2"/>
          </rPr>
          <t>INT5001CEM - Software Engineering</t>
        </r>
      </text>
    </comment>
    <comment ref="IR3" authorId="0" shapeId="0" xr:uid="{00000000-0006-0000-0400-000099000000}">
      <text>
        <r>
          <rPr>
            <sz val="9"/>
            <color indexed="81"/>
            <rFont val="Tahoma"/>
            <family val="2"/>
          </rPr>
          <t>INT5002CEM - Theory Of Computation</t>
        </r>
      </text>
    </comment>
    <comment ref="IS3" authorId="0" shapeId="0" xr:uid="{00000000-0006-0000-0400-00009A000000}">
      <text>
        <r>
          <rPr>
            <sz val="9"/>
            <color indexed="81"/>
            <rFont val="Tahoma"/>
            <family val="2"/>
          </rPr>
          <t>INT5003CEM - Advanced Algorithms</t>
        </r>
      </text>
    </comment>
    <comment ref="IT3" authorId="0" shapeId="0" xr:uid="{00000000-0006-0000-0400-00009B000000}">
      <text>
        <r>
          <rPr>
            <sz val="9"/>
            <color indexed="81"/>
            <rFont val="Tahoma"/>
            <family val="2"/>
          </rPr>
          <t xml:space="preserve">INT5004CEM - Operating Systems and Security </t>
        </r>
      </text>
    </comment>
    <comment ref="IU3" authorId="0" shapeId="0" xr:uid="{00000000-0006-0000-0400-00009C000000}">
      <text>
        <r>
          <rPr>
            <sz val="9"/>
            <color indexed="81"/>
            <rFont val="Tahoma"/>
            <family val="2"/>
          </rPr>
          <t>INT5005CEM - Data Science</t>
        </r>
      </text>
    </comment>
    <comment ref="IV3" authorId="0" shapeId="0" xr:uid="{00000000-0006-0000-0400-00009D000000}">
      <text>
        <r>
          <rPr>
            <sz val="9"/>
            <color indexed="81"/>
            <rFont val="Tahoma"/>
            <family val="2"/>
          </rPr>
          <t>INT5011CEM - Big Data Programming Project</t>
        </r>
      </text>
    </comment>
    <comment ref="IW3" authorId="0" shapeId="0" xr:uid="{00000000-0006-0000-0400-00009E000000}">
      <text>
        <r>
          <rPr>
            <sz val="9"/>
            <color indexed="81"/>
            <rFont val="Tahoma"/>
            <family val="2"/>
          </rPr>
          <t>INTA202SGI - Android Development Skills</t>
        </r>
      </text>
    </comment>
    <comment ref="IX3" authorId="0" shapeId="0" xr:uid="{00000000-0006-0000-0400-00009F000000}">
      <text>
        <r>
          <rPr>
            <sz val="9"/>
            <color indexed="81"/>
            <rFont val="Tahoma"/>
            <family val="2"/>
          </rPr>
          <t>INT5012CEM - Internship</t>
        </r>
      </text>
    </comment>
    <comment ref="IY3" authorId="0" shapeId="0" xr:uid="{00000000-0006-0000-0400-0000A0000000}">
      <text>
        <r>
          <rPr>
            <sz val="9"/>
            <color indexed="81"/>
            <rFont val="Tahoma"/>
            <family val="2"/>
          </rPr>
          <t>INT6000CEM - Individual Project Preparation</t>
        </r>
      </text>
    </comment>
    <comment ref="IZ3" authorId="0" shapeId="0" xr:uid="{00000000-0006-0000-0400-0000A1000000}">
      <text>
        <r>
          <rPr>
            <sz val="9"/>
            <color indexed="81"/>
            <rFont val="Tahoma"/>
            <family val="2"/>
          </rPr>
          <t>INT6001CEM - Individual Project</t>
        </r>
      </text>
    </comment>
    <comment ref="JA3" authorId="0" shapeId="0" xr:uid="{00000000-0006-0000-0400-0000A2000000}">
      <text>
        <r>
          <rPr>
            <sz val="9"/>
            <color indexed="81"/>
            <rFont val="Tahoma"/>
            <family val="2"/>
          </rPr>
          <t>INTA301SAM - Events Project Management</t>
        </r>
      </text>
    </comment>
    <comment ref="JB3" authorId="0" shapeId="0" xr:uid="{00000000-0006-0000-0400-0000A3000000}">
      <text>
        <r>
          <rPr>
            <sz val="9"/>
            <color indexed="81"/>
            <rFont val="Tahoma"/>
            <family val="2"/>
          </rPr>
          <t>INTA305IAE - Hi-Tech Entrepreneurship</t>
        </r>
      </text>
    </comment>
    <comment ref="JC3" authorId="0" shapeId="0" xr:uid="{00000000-0006-0000-0400-0000A4000000}">
      <text>
        <r>
          <rPr>
            <sz val="9"/>
            <color indexed="81"/>
            <rFont val="Tahoma"/>
            <family val="2"/>
          </rPr>
          <t>INT6005CEM - Security</t>
        </r>
      </text>
    </comment>
    <comment ref="JD3" authorId="0" shapeId="0" xr:uid="{00000000-0006-0000-0400-0000A5000000}">
      <text>
        <r>
          <rPr>
            <sz val="9"/>
            <color indexed="81"/>
            <rFont val="Tahoma"/>
            <family val="2"/>
          </rPr>
          <t>INT6006CEM - Machine Learning and Related Applications</t>
        </r>
      </text>
    </comment>
    <comment ref="JE3" authorId="0" shapeId="0" xr:uid="{00000000-0006-0000-0400-0000A6000000}">
      <text>
        <r>
          <rPr>
            <sz val="9"/>
            <color indexed="81"/>
            <rFont val="Tahoma"/>
            <family val="2"/>
          </rPr>
          <t>INT6002CEM - Mobile App Development</t>
        </r>
      </text>
    </comment>
    <comment ref="JF3" authorId="0" shapeId="0" xr:uid="{00000000-0006-0000-0400-0000A7000000}">
      <text>
        <r>
          <rPr>
            <sz val="9"/>
            <color indexed="81"/>
            <rFont val="Tahoma"/>
            <family val="2"/>
          </rPr>
          <t>INT6003CEM - Web API Development</t>
        </r>
      </text>
    </comment>
    <comment ref="JG3" authorId="0" shapeId="0" xr:uid="{00000000-0006-0000-0400-0000A8000000}">
      <text>
        <r>
          <rPr>
            <sz val="9"/>
            <color indexed="81"/>
            <rFont val="Tahoma"/>
            <family val="2"/>
          </rPr>
          <t>INT6004CEM - Parallel Distributed Programming</t>
        </r>
      </text>
    </comment>
    <comment ref="JH3" authorId="0" shapeId="0" xr:uid="{00000000-0006-0000-0400-0000A9000000}">
      <text>
        <r>
          <rPr>
            <sz val="9"/>
            <color indexed="81"/>
            <rFont val="Tahoma"/>
            <family val="2"/>
          </rPr>
          <t>INT6008CEM - Advanced Programming Paradigms</t>
        </r>
      </text>
    </comment>
    <comment ref="JI3" authorId="0" shapeId="0" xr:uid="{00000000-0006-0000-0400-0000AA000000}">
      <text>
        <r>
          <rPr>
            <sz val="9"/>
            <color indexed="81"/>
            <rFont val="Tahoma"/>
            <family val="2"/>
          </rPr>
          <t>INT301XX - Dummy Module 1</t>
        </r>
      </text>
    </comment>
    <comment ref="JJ3" authorId="0" shapeId="0" xr:uid="{00000000-0006-0000-0400-0000AB000000}">
      <text>
        <r>
          <rPr>
            <sz val="9"/>
            <color indexed="81"/>
            <rFont val="Tahoma"/>
            <family val="2"/>
          </rPr>
          <t>INT302XX - Dummy Module 2</t>
        </r>
      </text>
    </comment>
    <comment ref="C5" authorId="2" shapeId="0" xr:uid="{00000000-0006-0000-0400-0000AC000000}">
      <text>
        <r>
          <rPr>
            <sz val="9"/>
            <color indexed="81"/>
            <rFont val="Tahoma"/>
            <family val="2"/>
          </rPr>
          <t xml:space="preserve">1/21/2022: Sent e-mail to inform results for Aug-2021_x000D_
1/2/2022: Sent e-mail to register module for Jan-2022
1/1/2022: Withdrawal, transfer to Pharmacy program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E23" authorId="0" shapeId="0" xr:uid="{00000000-0006-0000-0500-000001000000}">
      <text>
        <r>
          <rPr>
            <b/>
            <sz val="9"/>
            <color indexed="81"/>
            <rFont val="Tahoma"/>
            <family val="2"/>
          </rPr>
          <t>K.M. Chong:</t>
        </r>
        <r>
          <rPr>
            <sz val="9"/>
            <color indexed="81"/>
            <rFont val="Tahoma"/>
            <family val="2"/>
          </rPr>
          <t xml:space="preserve">
Select:
 - 1 of 2 Add-vantage
 - 2 of 6 Elective</t>
        </r>
      </text>
    </comment>
    <comment ref="K23" authorId="0" shapeId="0" xr:uid="{00000000-0006-0000-0500-000002000000}">
      <text>
        <r>
          <rPr>
            <b/>
            <sz val="9"/>
            <color indexed="81"/>
            <rFont val="Tahoma"/>
            <family val="2"/>
          </rPr>
          <t>K.M. Chong:</t>
        </r>
        <r>
          <rPr>
            <sz val="9"/>
            <color indexed="81"/>
            <rFont val="Tahoma"/>
            <family val="2"/>
          </rPr>
          <t xml:space="preserve">
Select:
 - 1 of 2 Add-vantage
 - 2 of 6 Elective</t>
        </r>
      </text>
    </comment>
    <comment ref="E37" authorId="0" shapeId="0" xr:uid="{00000000-0006-0000-0500-000003000000}">
      <text>
        <r>
          <rPr>
            <b/>
            <sz val="9"/>
            <color indexed="81"/>
            <rFont val="Tahoma"/>
            <family val="2"/>
          </rPr>
          <t>K.M. Chong:</t>
        </r>
        <r>
          <rPr>
            <sz val="9"/>
            <color indexed="81"/>
            <rFont val="Tahoma"/>
            <family val="2"/>
          </rPr>
          <t xml:space="preserve">
Select 5 MPUs</t>
        </r>
      </text>
    </comment>
    <comment ref="A40" authorId="0" shapeId="0" xr:uid="{00000000-0006-0000-0500-000004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0" authorId="0" shapeId="0" xr:uid="{00000000-0006-0000-0500-000005000000}">
      <text>
        <r>
          <rPr>
            <b/>
            <sz val="9"/>
            <color indexed="81"/>
            <rFont val="Tahoma"/>
            <family val="2"/>
          </rPr>
          <t>K.M. Chong:</t>
        </r>
        <r>
          <rPr>
            <sz val="9"/>
            <color indexed="81"/>
            <rFont val="Tahoma"/>
            <family val="2"/>
          </rPr>
          <t xml:space="preserve">
MPU Group 1a
Local: MPU 3113
Foreign: MPU 3143</t>
        </r>
      </text>
    </comment>
    <comment ref="A41" authorId="0" shapeId="0" xr:uid="{00000000-0006-0000-0500-000006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1" authorId="0" shapeId="0" xr:uid="{00000000-0006-0000-0500-000007000000}">
      <text>
        <r>
          <rPr>
            <b/>
            <sz val="9"/>
            <color indexed="81"/>
            <rFont val="Tahoma"/>
            <family val="2"/>
          </rPr>
          <t>K.M. Chong:</t>
        </r>
        <r>
          <rPr>
            <sz val="9"/>
            <color indexed="81"/>
            <rFont val="Tahoma"/>
            <family val="2"/>
          </rPr>
          <t xml:space="preserve">
MPU Group 1b
Local: MPU 3123
Foreign: MPU 3173</t>
        </r>
      </text>
    </comment>
    <comment ref="A42" authorId="0" shapeId="0" xr:uid="{00000000-0006-0000-0500-000008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2" authorId="0" shapeId="0" xr:uid="{00000000-0006-0000-0500-000009000000}">
      <text>
        <r>
          <rPr>
            <b/>
            <sz val="9"/>
            <color indexed="81"/>
            <rFont val="Tahoma"/>
            <family val="2"/>
          </rPr>
          <t>K.M. Chong:</t>
        </r>
        <r>
          <rPr>
            <sz val="9"/>
            <color indexed="81"/>
            <rFont val="Tahoma"/>
            <family val="2"/>
          </rPr>
          <t xml:space="preserve">
MPU Group 1a
Local: MPU 3113
Foreign: MPU 3143</t>
        </r>
      </text>
    </comment>
    <comment ref="A43" authorId="0" shapeId="0" xr:uid="{00000000-0006-0000-0500-00000A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3" authorId="0" shapeId="0" xr:uid="{00000000-0006-0000-0500-00000B000000}">
      <text>
        <r>
          <rPr>
            <b/>
            <sz val="9"/>
            <color indexed="81"/>
            <rFont val="Tahoma"/>
            <family val="2"/>
          </rPr>
          <t>K.M. Chong:</t>
        </r>
        <r>
          <rPr>
            <sz val="9"/>
            <color indexed="81"/>
            <rFont val="Tahoma"/>
            <family val="2"/>
          </rPr>
          <t xml:space="preserve">
MPU Group 1b
Local: MPU 3123
Foreign: MPU 3173</t>
        </r>
      </text>
    </comment>
    <comment ref="A44" authorId="0" shapeId="0" xr:uid="{00000000-0006-0000-0500-00000C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4" authorId="0" shapeId="0" xr:uid="{00000000-0006-0000-0500-00000D000000}">
      <text>
        <r>
          <rPr>
            <b/>
            <sz val="9"/>
            <color indexed="81"/>
            <rFont val="Tahoma"/>
            <family val="2"/>
          </rPr>
          <t>K.M. Chong:</t>
        </r>
        <r>
          <rPr>
            <sz val="9"/>
            <color indexed="81"/>
            <rFont val="Tahoma"/>
            <family val="2"/>
          </rPr>
          <t xml:space="preserve">
MPU Group 2
BM fail: MPU 3213
BM pass: MPU 3253</t>
        </r>
      </text>
    </comment>
    <comment ref="A45" authorId="0" shapeId="0" xr:uid="{00000000-0006-0000-0500-00000E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5" authorId="0" shapeId="0" xr:uid="{00000000-0006-0000-0500-00000F000000}">
      <text>
        <r>
          <rPr>
            <b/>
            <sz val="9"/>
            <color indexed="81"/>
            <rFont val="Tahoma"/>
            <family val="2"/>
          </rPr>
          <t>K.M. Chong:</t>
        </r>
        <r>
          <rPr>
            <sz val="9"/>
            <color indexed="81"/>
            <rFont val="Tahoma"/>
            <family val="2"/>
          </rPr>
          <t xml:space="preserve">
Obselated in 2017
Replace by MPU3253</t>
        </r>
      </text>
    </comment>
    <comment ref="A46" authorId="0" shapeId="0" xr:uid="{00000000-0006-0000-0500-000010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6" authorId="0" shapeId="0" xr:uid="{00000000-0006-0000-0500-000011000000}">
      <text>
        <r>
          <rPr>
            <b/>
            <sz val="9"/>
            <color indexed="81"/>
            <rFont val="Tahoma"/>
            <family val="2"/>
          </rPr>
          <t>K.M. Chong:</t>
        </r>
        <r>
          <rPr>
            <sz val="9"/>
            <color indexed="81"/>
            <rFont val="Tahoma"/>
            <family val="2"/>
          </rPr>
          <t xml:space="preserve">
MPU Group 2
BM fail: MPU 3213
BM pass: MPU 3253</t>
        </r>
      </text>
    </comment>
    <comment ref="A47" authorId="0" shapeId="0" xr:uid="{00000000-0006-0000-0500-000012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7" authorId="0" shapeId="0" xr:uid="{00000000-0006-0000-0500-000013000000}">
      <text>
        <r>
          <rPr>
            <b/>
            <sz val="9"/>
            <color indexed="81"/>
            <rFont val="Tahoma"/>
            <family val="2"/>
          </rPr>
          <t>K.M. Chong:</t>
        </r>
        <r>
          <rPr>
            <sz val="9"/>
            <color indexed="81"/>
            <rFont val="Tahoma"/>
            <family val="2"/>
          </rPr>
          <t xml:space="preserve">
Obselated in Jan 2018
Replace by MPU3343 </t>
        </r>
      </text>
    </comment>
    <comment ref="A48" authorId="0" shapeId="0" xr:uid="{00000000-0006-0000-0500-000014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A49" authorId="0" shapeId="0" xr:uid="{00000000-0006-0000-0500-000015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9" authorId="0" shapeId="0" xr:uid="{00000000-0006-0000-0500-000016000000}">
      <text>
        <r>
          <rPr>
            <b/>
            <sz val="9"/>
            <color indexed="81"/>
            <rFont val="Tahoma"/>
            <family val="2"/>
          </rPr>
          <t>K.M. Chong:</t>
        </r>
        <r>
          <rPr>
            <sz val="9"/>
            <color indexed="81"/>
            <rFont val="Tahoma"/>
            <family val="2"/>
          </rPr>
          <t xml:space="preserve">
Obselated in Jan 2018
Replace by MPU3442</t>
        </r>
      </text>
    </comment>
    <comment ref="A50" authorId="0" shapeId="0" xr:uid="{00000000-0006-0000-0500-000017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A54" authorId="0" shapeId="0" xr:uid="{00000000-0006-0000-0500-000018000000}">
      <text>
        <r>
          <rPr>
            <b/>
            <sz val="9"/>
            <color indexed="81"/>
            <rFont val="Tahoma"/>
            <family val="2"/>
          </rPr>
          <t>K.M. Chong:</t>
        </r>
        <r>
          <rPr>
            <sz val="9"/>
            <color indexed="81"/>
            <rFont val="Tahoma"/>
            <family val="2"/>
          </rPr>
          <t xml:space="preserve">
Do not delete!!!
Needed for macro to run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K.M. Chong</author>
  </authors>
  <commentList>
    <comment ref="N1" authorId="0" shapeId="0" xr:uid="{00000000-0006-0000-0600-000001000000}">
      <text>
        <r>
          <rPr>
            <b/>
            <sz val="9"/>
            <color indexed="81"/>
            <rFont val="Tahoma"/>
            <family val="2"/>
          </rPr>
          <t>Author:</t>
        </r>
        <r>
          <rPr>
            <sz val="9"/>
            <color indexed="81"/>
            <rFont val="Tahoma"/>
            <family val="2"/>
          </rPr>
          <t xml:space="preserve">
Priviously MPU3223
</t>
        </r>
      </text>
    </comment>
    <comment ref="R1" authorId="0" shapeId="0" xr:uid="{00000000-0006-0000-0600-000002000000}">
      <text>
        <r>
          <rPr>
            <b/>
            <sz val="9"/>
            <color indexed="81"/>
            <rFont val="Tahoma"/>
            <family val="2"/>
          </rPr>
          <t>Author:</t>
        </r>
        <r>
          <rPr>
            <sz val="9"/>
            <color indexed="81"/>
            <rFont val="Tahoma"/>
            <family val="2"/>
          </rPr>
          <t xml:space="preserve">
Priviously MPU3313</t>
        </r>
      </text>
    </comment>
    <comment ref="T1" authorId="1" shapeId="0" xr:uid="{00000000-0006-0000-0600-000003000000}">
      <text>
        <r>
          <rPr>
            <b/>
            <sz val="9"/>
            <color indexed="81"/>
            <rFont val="Tahoma"/>
            <family val="2"/>
          </rPr>
          <t>K.M. Chong:</t>
        </r>
        <r>
          <rPr>
            <sz val="9"/>
            <color indexed="81"/>
            <rFont val="Tahoma"/>
            <family val="2"/>
          </rPr>
          <t xml:space="preserve">
MPU3412 till Jan-2018</t>
        </r>
      </text>
    </comment>
    <comment ref="CD2" authorId="1" shapeId="0" xr:uid="{00000000-0006-0000-0600-000004000000}">
      <text>
        <r>
          <rPr>
            <b/>
            <sz val="9"/>
            <color indexed="81"/>
            <rFont val="Tahoma"/>
            <family val="2"/>
          </rPr>
          <t>K.M. Chong:</t>
        </r>
        <r>
          <rPr>
            <sz val="9"/>
            <color indexed="81"/>
            <rFont val="Tahoma"/>
            <family val="2"/>
          </rPr>
          <t xml:space="preserve">
Do not delete!
Used for macro run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A1" authorId="0" shapeId="0" xr:uid="{00000000-0006-0000-0800-000001000000}">
      <text>
        <r>
          <rPr>
            <b/>
            <sz val="9"/>
            <color indexed="81"/>
            <rFont val="Tahoma"/>
            <family val="2"/>
          </rPr>
          <t>K.M. Chong:</t>
        </r>
        <r>
          <rPr>
            <sz val="9"/>
            <color indexed="81"/>
            <rFont val="Tahoma"/>
            <family val="2"/>
          </rPr>
          <t xml:space="preserve">
Copy student academic info from TCMS -&gt; Student Profile Maintenance  -&gt; Academic Info and paste here, then click START button.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A2" authorId="0" shapeId="0" xr:uid="{00000000-0006-0000-0900-000001000000}">
      <text>
        <r>
          <rPr>
            <b/>
            <sz val="9"/>
            <color indexed="81"/>
            <rFont val="Tahoma"/>
            <family val="2"/>
          </rPr>
          <t>K.M. Chong:</t>
        </r>
        <r>
          <rPr>
            <sz val="9"/>
            <color indexed="81"/>
            <rFont val="Tahoma"/>
            <family val="2"/>
          </rPr>
          <t xml:space="preserve">
Do not move the cell or add row on top!!!</t>
        </r>
      </text>
    </comment>
    <comment ref="A3" authorId="0" shapeId="0" xr:uid="{00000000-0006-0000-0900-000002000000}">
      <text>
        <r>
          <rPr>
            <b/>
            <sz val="9"/>
            <color indexed="81"/>
            <rFont val="Tahoma"/>
            <family val="2"/>
          </rPr>
          <t>K.M. Chong:</t>
        </r>
        <r>
          <rPr>
            <sz val="9"/>
            <color indexed="81"/>
            <rFont val="Tahoma"/>
            <family val="2"/>
          </rPr>
          <t xml:space="preserve">
Do not move the cell or add row on top!!!</t>
        </r>
      </text>
    </comment>
    <comment ref="A4" authorId="0" shapeId="0" xr:uid="{00000000-0006-0000-0900-000003000000}">
      <text>
        <r>
          <rPr>
            <b/>
            <sz val="9"/>
            <color indexed="81"/>
            <rFont val="Tahoma"/>
            <family val="2"/>
          </rPr>
          <t>K.M. Chong:</t>
        </r>
        <r>
          <rPr>
            <sz val="9"/>
            <color indexed="81"/>
            <rFont val="Tahoma"/>
            <family val="2"/>
          </rPr>
          <t xml:space="preserve">
Do not move the cell or add row on top!!!</t>
        </r>
      </text>
    </comment>
    <comment ref="A5" authorId="0" shapeId="0" xr:uid="{00000000-0006-0000-0900-000004000000}">
      <text>
        <r>
          <rPr>
            <b/>
            <sz val="9"/>
            <color indexed="81"/>
            <rFont val="Tahoma"/>
            <family val="2"/>
          </rPr>
          <t>K.M. Chong:</t>
        </r>
        <r>
          <rPr>
            <sz val="9"/>
            <color indexed="81"/>
            <rFont val="Tahoma"/>
            <family val="2"/>
          </rPr>
          <t xml:space="preserve">
Do not move the cell or add row on top!!!</t>
        </r>
      </text>
    </comment>
    <comment ref="A6" authorId="0" shapeId="0" xr:uid="{00000000-0006-0000-0900-000005000000}">
      <text>
        <r>
          <rPr>
            <b/>
            <sz val="9"/>
            <color indexed="81"/>
            <rFont val="Tahoma"/>
            <family val="2"/>
          </rPr>
          <t>K.M. Chong:</t>
        </r>
        <r>
          <rPr>
            <sz val="9"/>
            <color indexed="81"/>
            <rFont val="Tahoma"/>
            <family val="2"/>
          </rPr>
          <t xml:space="preserve">
Do not move the cell or add row on top!!!</t>
        </r>
      </text>
    </comment>
    <comment ref="A8" authorId="0" shapeId="0" xr:uid="{00000000-0006-0000-0900-000006000000}">
      <text>
        <r>
          <rPr>
            <b/>
            <sz val="9"/>
            <color indexed="81"/>
            <rFont val="Tahoma"/>
            <family val="2"/>
          </rPr>
          <t>K.M. Chong:</t>
        </r>
        <r>
          <rPr>
            <sz val="9"/>
            <color indexed="81"/>
            <rFont val="Tahoma"/>
            <family val="2"/>
          </rPr>
          <t xml:space="preserve">
Do not move the cell or add row on top!!!</t>
        </r>
      </text>
    </comment>
  </commentList>
</comments>
</file>

<file path=xl/sharedStrings.xml><?xml version="1.0" encoding="utf-8"?>
<sst xmlns="http://schemas.openxmlformats.org/spreadsheetml/2006/main" count="3584" uniqueCount="1208">
  <si>
    <t>Search Name:</t>
  </si>
  <si>
    <t>Celine</t>
  </si>
  <si>
    <t xml:space="preserve"> &lt;- Key in part of the name to search, then select full name from drop down list</t>
  </si>
  <si>
    <t>CELINE Koay Yiwen</t>
  </si>
  <si>
    <t>Active</t>
  </si>
  <si>
    <t>Hide</t>
  </si>
  <si>
    <t>Student Name:</t>
  </si>
  <si>
    <t>Sheet:</t>
  </si>
  <si>
    <t>Grad:</t>
  </si>
  <si>
    <t>Ave %:</t>
  </si>
  <si>
    <t>ð</t>
  </si>
  <si>
    <t>Final Average Mark Calculation:</t>
  </si>
  <si>
    <t>Class:</t>
  </si>
  <si>
    <t>CGPA:</t>
  </si>
  <si>
    <t>Find Min 20-Cr</t>
  </si>
  <si>
    <t>Y2+Y3</t>
  </si>
  <si>
    <t>Cr</t>
  </si>
  <si>
    <t>Y3</t>
  </si>
  <si>
    <t>CGPA Calculator</t>
  </si>
  <si>
    <t>Inti-ID#:</t>
  </si>
  <si>
    <t>Cohort:</t>
  </si>
  <si>
    <t>2nd low mark:</t>
  </si>
  <si>
    <t xml:space="preserve">Yr2 + Yr3 (YTD) </t>
  </si>
  <si>
    <t>CU-ID#:</t>
  </si>
  <si>
    <t>Semester:</t>
  </si>
  <si>
    <t>BM:</t>
  </si>
  <si>
    <t>English:</t>
  </si>
  <si>
    <t>Lowest mark:</t>
  </si>
  <si>
    <t>I/C / Passport No:</t>
  </si>
  <si>
    <t>Entry-Q:</t>
  </si>
  <si>
    <t>Min for 20-Cr:</t>
  </si>
  <si>
    <t>CGPA :</t>
  </si>
  <si>
    <t>Mobile No:</t>
  </si>
  <si>
    <t>Email:</t>
  </si>
  <si>
    <t xml:space="preserve"> Manual calculate</t>
  </si>
  <si>
    <t>Mark:</t>
  </si>
  <si>
    <t>Results:</t>
  </si>
  <si>
    <t>Remarks:</t>
  </si>
  <si>
    <t>Year 1</t>
  </si>
  <si>
    <t>Result</t>
  </si>
  <si>
    <t>Year 2</t>
  </si>
  <si>
    <t>Year 3</t>
  </si>
  <si>
    <t>MPU Subjects</t>
  </si>
  <si>
    <t>Marks</t>
  </si>
  <si>
    <t>Cr-Mark</t>
  </si>
  <si>
    <t>INT4006CEM</t>
  </si>
  <si>
    <t>MPU3123/3173</t>
  </si>
  <si>
    <t>MPU3113/3143</t>
  </si>
  <si>
    <t>MPU3253/3213</t>
  </si>
  <si>
    <t>MPU3343</t>
  </si>
  <si>
    <t>MPU3442</t>
  </si>
  <si>
    <t>Year 2:</t>
  </si>
  <si>
    <t>Year 3:</t>
  </si>
  <si>
    <t>Total Credit Done:</t>
  </si>
  <si>
    <t>Total</t>
  </si>
  <si>
    <t>Subject Code</t>
  </si>
  <si>
    <t>Cr-Hr_Col</t>
  </si>
  <si>
    <t>Subj_Col</t>
  </si>
  <si>
    <t>1st-Attm</t>
  </si>
  <si>
    <t>2nd-Attm</t>
  </si>
  <si>
    <t>3rd-Attm</t>
  </si>
  <si>
    <t>Max Mark</t>
  </si>
  <si>
    <t>1-&amp;-2-&amp;-3</t>
  </si>
  <si>
    <t>S##-M</t>
  </si>
  <si>
    <t>Re-sit</t>
  </si>
  <si>
    <t>Results</t>
  </si>
  <si>
    <t>Cr / Cr-Hr</t>
  </si>
  <si>
    <t>Y2+Y3 top 220-Cr:</t>
  </si>
  <si>
    <t>Y3 top 100-Cr:</t>
  </si>
  <si>
    <t>INT4000CEM</t>
  </si>
  <si>
    <t>Do not delete, used by formula</t>
  </si>
  <si>
    <t>INT4067CEM</t>
  </si>
  <si>
    <t>Y2 marks</t>
  </si>
  <si>
    <t>INT4068CEM</t>
  </si>
  <si>
    <t>INT4003CEM</t>
  </si>
  <si>
    <t>INT4004CEM</t>
  </si>
  <si>
    <t>INT4005CEM</t>
  </si>
  <si>
    <t>INT4007CEM</t>
  </si>
  <si>
    <t>INTA101SGI</t>
  </si>
  <si>
    <t>INT5000CEM</t>
  </si>
  <si>
    <t>Y3 marks</t>
  </si>
  <si>
    <t>INT5001CEM</t>
  </si>
  <si>
    <t>INT5002CEM</t>
  </si>
  <si>
    <t>INT5003CEM</t>
  </si>
  <si>
    <t>INT5004CEM</t>
  </si>
  <si>
    <t>INT5005CEM</t>
  </si>
  <si>
    <t>INT5011CEM</t>
  </si>
  <si>
    <t>INTA202SGI</t>
  </si>
  <si>
    <t>INT5012CEM</t>
  </si>
  <si>
    <t>INT6000CEM</t>
  </si>
  <si>
    <t>INT6001CEM</t>
  </si>
  <si>
    <t>INTA301SAM</t>
  </si>
  <si>
    <t>INTA305IAE</t>
  </si>
  <si>
    <t>INT6005CEM</t>
  </si>
  <si>
    <t>INT6006CEM</t>
  </si>
  <si>
    <t>INT6002CEM</t>
  </si>
  <si>
    <t>INT6003CEM</t>
  </si>
  <si>
    <t>INT6004CEM</t>
  </si>
  <si>
    <t>INT6008CEM</t>
  </si>
  <si>
    <t>INT301XX</t>
  </si>
  <si>
    <t>INT302XX</t>
  </si>
  <si>
    <t>MPU3123</t>
  </si>
  <si>
    <t>MPU3173</t>
  </si>
  <si>
    <t>MPU3113</t>
  </si>
  <si>
    <t>MPU3143</t>
  </si>
  <si>
    <t>MPU3253</t>
  </si>
  <si>
    <t>MPU3213</t>
  </si>
  <si>
    <t>Private Information</t>
  </si>
  <si>
    <t>304CEM</t>
  </si>
  <si>
    <t>P-Yr2</t>
  </si>
  <si>
    <t>P-Yr3</t>
  </si>
  <si>
    <t>Grad</t>
  </si>
  <si>
    <t>Ave%</t>
  </si>
  <si>
    <t>Class</t>
  </si>
  <si>
    <t>cGPA</t>
  </si>
  <si>
    <t>S21-8</t>
  </si>
  <si>
    <t xml:space="preserve">Credit-Hour Planning per Semester: </t>
  </si>
  <si>
    <t>GrpMail</t>
  </si>
  <si>
    <t>CU Modules' Credits and Compulsary Modules' Credit-Hours Earned Overview Table</t>
  </si>
  <si>
    <t>Credit Earned</t>
  </si>
  <si>
    <t>No</t>
  </si>
  <si>
    <t>Name</t>
  </si>
  <si>
    <t>Cohort</t>
  </si>
  <si>
    <t>Sem</t>
  </si>
  <si>
    <t>CU ID</t>
  </si>
  <si>
    <t>IC No</t>
  </si>
  <si>
    <t>Mobile No.</t>
  </si>
  <si>
    <t>Email</t>
  </si>
  <si>
    <t xml:space="preserve">BM </t>
  </si>
  <si>
    <t xml:space="preserve">English </t>
  </si>
  <si>
    <t>Entry-Q</t>
  </si>
  <si>
    <t>Matric No</t>
  </si>
  <si>
    <t>G19-8</t>
  </si>
  <si>
    <t>BCSCU-E</t>
  </si>
  <si>
    <t>M1</t>
  </si>
  <si>
    <t>M2</t>
  </si>
  <si>
    <t>M3</t>
  </si>
  <si>
    <t>M4</t>
  </si>
  <si>
    <t>M5</t>
  </si>
  <si>
    <t>I11</t>
  </si>
  <si>
    <t>I12</t>
  </si>
  <si>
    <t>I13</t>
  </si>
  <si>
    <t>I14</t>
  </si>
  <si>
    <t>I15</t>
  </si>
  <si>
    <t>I16</t>
  </si>
  <si>
    <t>I17</t>
  </si>
  <si>
    <t>I18</t>
  </si>
  <si>
    <t>I19</t>
  </si>
  <si>
    <t>I21</t>
  </si>
  <si>
    <t>I22</t>
  </si>
  <si>
    <t>I23</t>
  </si>
  <si>
    <t>I24</t>
  </si>
  <si>
    <t>I25</t>
  </si>
  <si>
    <t>I26</t>
  </si>
  <si>
    <t>I27</t>
  </si>
  <si>
    <t>I28</t>
  </si>
  <si>
    <t>I29</t>
  </si>
  <si>
    <t>I31</t>
  </si>
  <si>
    <t>I32</t>
  </si>
  <si>
    <t>I33</t>
  </si>
  <si>
    <t>I34</t>
  </si>
  <si>
    <t>I35</t>
  </si>
  <si>
    <t>I36</t>
  </si>
  <si>
    <t>I37</t>
  </si>
  <si>
    <t>I38</t>
  </si>
  <si>
    <t>I39</t>
  </si>
  <si>
    <t>I310</t>
  </si>
  <si>
    <t>Cr-Hr</t>
  </si>
  <si>
    <t>CU-Cr</t>
  </si>
  <si>
    <t>MPU-Cr</t>
  </si>
  <si>
    <t>LIM Ni Feih</t>
  </si>
  <si>
    <t>021119-07-0624</t>
  </si>
  <si>
    <t>+60(16)4108163</t>
  </si>
  <si>
    <t>nifeihlim@gmail.com</t>
  </si>
  <si>
    <t>P22013772</t>
  </si>
  <si>
    <t>S22-8</t>
  </si>
  <si>
    <t>S22-4</t>
  </si>
  <si>
    <t>S23-1</t>
  </si>
  <si>
    <t>S23-4</t>
  </si>
  <si>
    <t xml:space="preserve">Tan Yi Jia </t>
  </si>
  <si>
    <t>010802-07-0350</t>
  </si>
  <si>
    <t>+60(12)4318841</t>
  </si>
  <si>
    <t>yijia_tan@hotmail.com</t>
  </si>
  <si>
    <t>P22013856</t>
  </si>
  <si>
    <t xml:space="preserve"> - empty line for copying and formatting -</t>
  </si>
  <si>
    <t>CHAN Kok Han</t>
  </si>
  <si>
    <t>020727-07-0551</t>
  </si>
  <si>
    <t>+60(12)5051718</t>
  </si>
  <si>
    <t>chankokhan55@gmail.com</t>
  </si>
  <si>
    <t>P21013717</t>
  </si>
  <si>
    <t>OTA Kazuki</t>
  </si>
  <si>
    <t>MZ1190717</t>
  </si>
  <si>
    <t>+60(16)4170314</t>
  </si>
  <si>
    <t>azkazuki0314@gmail.com</t>
  </si>
  <si>
    <t>P20012061</t>
  </si>
  <si>
    <t>S23-8</t>
  </si>
  <si>
    <t>Sulaiman Sidek AZMAN SHAH</t>
  </si>
  <si>
    <t>000210-07-0497</t>
  </si>
  <si>
    <t>+60(17)5013132</t>
  </si>
  <si>
    <t xml:space="preserve">sulaimansidek10@gmail.com </t>
  </si>
  <si>
    <t>P21013694</t>
  </si>
  <si>
    <t>TEH Ger Min</t>
  </si>
  <si>
    <t>020701-07-0668</t>
  </si>
  <si>
    <t>+60(16)5905666</t>
  </si>
  <si>
    <t>P20012293@student.newinti.edu.my</t>
  </si>
  <si>
    <t>P20012293</t>
  </si>
  <si>
    <t xml:space="preserve">Total Sem 1 students: </t>
  </si>
  <si>
    <t xml:space="preserve"> *** 1 out of 2 elective modules ***</t>
  </si>
  <si>
    <t xml:space="preserve"> ******************* Only 2 out of the 4 elective modules *******************</t>
  </si>
  <si>
    <t>CHNG Khai Siang</t>
  </si>
  <si>
    <t>020517-07-0529</t>
  </si>
  <si>
    <t>+60(11)37723510</t>
  </si>
  <si>
    <t>chngkhaisiang@gmail.com</t>
  </si>
  <si>
    <t>A</t>
  </si>
  <si>
    <t>P21013462</t>
  </si>
  <si>
    <t xml:space="preserve">Total Sem 2 students: </t>
  </si>
  <si>
    <t>LAU Wan Jing</t>
  </si>
  <si>
    <t>020923-07-0380</t>
  </si>
  <si>
    <t>+60(11)26763863</t>
  </si>
  <si>
    <t>lauwan08@gmail.com</t>
  </si>
  <si>
    <t>P20012339</t>
  </si>
  <si>
    <t>S22-1</t>
  </si>
  <si>
    <t>OH Wen Chi</t>
  </si>
  <si>
    <t>020707-07-0546</t>
  </si>
  <si>
    <t>+60(12)4829318</t>
  </si>
  <si>
    <t>wenchi9318@gmail.com</t>
  </si>
  <si>
    <t>P21013118</t>
  </si>
  <si>
    <t>Faisal Ahmed Ab Shofi Ahammed</t>
  </si>
  <si>
    <t>950624-07-5385</t>
  </si>
  <si>
    <t>+60(17)5652438</t>
  </si>
  <si>
    <t>faisalahmed95@gmail.com</t>
  </si>
  <si>
    <t>P21013130</t>
  </si>
  <si>
    <t>Ian LIM Ee Khai</t>
  </si>
  <si>
    <t>970922-07-5437</t>
  </si>
  <si>
    <t>+60(17)2111759</t>
  </si>
  <si>
    <t>ianlim42133@yahoo.com</t>
  </si>
  <si>
    <t>P21013175</t>
  </si>
  <si>
    <t xml:space="preserve">Total Sem 3 students: </t>
  </si>
  <si>
    <t xml:space="preserve">Total Year 1 students: </t>
  </si>
  <si>
    <t>Andrea Tatay Gonzales</t>
  </si>
  <si>
    <t xml:space="preserve">P4809421B </t>
  </si>
  <si>
    <t>+60(11)26725179</t>
  </si>
  <si>
    <t>andrea010403@gmail.com</t>
  </si>
  <si>
    <t>P19011704</t>
  </si>
  <si>
    <t>Ooi Ying Jie</t>
  </si>
  <si>
    <t>010419-07-0884</t>
  </si>
  <si>
    <t>+60(12)6149023</t>
  </si>
  <si>
    <t>crazyjoeyooi@gmail.com</t>
  </si>
  <si>
    <t>P21013714</t>
  </si>
  <si>
    <t>Damien TAN LEK KHEE</t>
  </si>
  <si>
    <t>010618-07-0385</t>
  </si>
  <si>
    <t>+60(11)58524805</t>
  </si>
  <si>
    <t>dtan0385@gmail.com</t>
  </si>
  <si>
    <t>P19011663</t>
  </si>
  <si>
    <t>000210-07-0796</t>
  </si>
  <si>
    <t>+60(14)7545763</t>
  </si>
  <si>
    <t>celine.ky.1020@gmail.com</t>
  </si>
  <si>
    <t>P19011352</t>
  </si>
  <si>
    <t>KOAY Jia Wei</t>
  </si>
  <si>
    <t>020903-07-0762</t>
  </si>
  <si>
    <t>+60(10)106693230</t>
  </si>
  <si>
    <t>jiawei392@gmail.com</t>
  </si>
  <si>
    <t>P20012138</t>
  </si>
  <si>
    <t>LIEW Pak Meng</t>
  </si>
  <si>
    <t>021029-07-0671</t>
  </si>
  <si>
    <t>+60(11)10012083</t>
  </si>
  <si>
    <t>pmliew@gmail.com</t>
  </si>
  <si>
    <t>P20012096</t>
  </si>
  <si>
    <t>LIM Pau Thing</t>
  </si>
  <si>
    <t>010607-07-0726</t>
  </si>
  <si>
    <t>+60(12)5707073</t>
  </si>
  <si>
    <t>ptlim67@gmail.com</t>
  </si>
  <si>
    <t>P22013779</t>
  </si>
  <si>
    <t>Pang Zi Yuan</t>
  </si>
  <si>
    <t>001007-02-0659</t>
  </si>
  <si>
    <t>+60(11)10988793</t>
  </si>
  <si>
    <t>yuanpang00@gmail.com</t>
  </si>
  <si>
    <t>P22013892</t>
  </si>
  <si>
    <t>QUAH Zhi Chao</t>
  </si>
  <si>
    <t>001121-07-0123</t>
  </si>
  <si>
    <t>+60(16)4002389</t>
  </si>
  <si>
    <t>kelvinzhichao@gmail.com</t>
  </si>
  <si>
    <t>P22013887</t>
  </si>
  <si>
    <t>TAN Wen Bin</t>
  </si>
  <si>
    <t>011220-07-0275</t>
  </si>
  <si>
    <t>+60(18)8740119</t>
  </si>
  <si>
    <t>tanwenbin2001@gmail.com</t>
  </si>
  <si>
    <t>P19011598</t>
  </si>
  <si>
    <t>TEOH Ze Yuen</t>
  </si>
  <si>
    <t xml:space="preserve">000705-07-0587 </t>
  </si>
  <si>
    <t>+60(18)4621352</t>
  </si>
  <si>
    <t xml:space="preserve">zyteoh0705@gmail.com </t>
  </si>
  <si>
    <t>P22013873</t>
  </si>
  <si>
    <t>Chan Khai Shen</t>
  </si>
  <si>
    <t>000530-07-0541</t>
  </si>
  <si>
    <t xml:space="preserve">khaishenchan@gmail.com </t>
  </si>
  <si>
    <t>P18010392</t>
  </si>
  <si>
    <t>Muhammad Darwis Akmal Lau</t>
  </si>
  <si>
    <t>990811-07-5213</t>
  </si>
  <si>
    <t xml:space="preserve">darwislau01@gmail.com </t>
  </si>
  <si>
    <t>P21013052</t>
  </si>
  <si>
    <t xml:space="preserve">Total Sem 4 students: </t>
  </si>
  <si>
    <t xml:space="preserve">Total Sem 5 students: </t>
  </si>
  <si>
    <t xml:space="preserve">Total Sem 6 students: </t>
  </si>
  <si>
    <t xml:space="preserve">Total Year 2 students: </t>
  </si>
  <si>
    <t xml:space="preserve">Total Sem 7 students: </t>
  </si>
  <si>
    <t xml:space="preserve">Total Sem 8 students: </t>
  </si>
  <si>
    <t xml:space="preserve">Total Sem 9 students: </t>
  </si>
  <si>
    <t xml:space="preserve">Total Year 3 students: </t>
  </si>
  <si>
    <t xml:space="preserve">Total BCSCU students: </t>
  </si>
  <si>
    <t>Subject Plan Overview</t>
  </si>
  <si>
    <t xml:space="preserve">Syy-m: Class in Sementer yr-mth </t>
  </si>
  <si>
    <t>ryy-m: Re-sit in semester yr-mth</t>
  </si>
  <si>
    <t>Macro functions</t>
  </si>
  <si>
    <t>Class Size Overview</t>
  </si>
  <si>
    <t>Create semester plan overview</t>
  </si>
  <si>
    <t>Create mentorship student list</t>
  </si>
  <si>
    <t>Create internship student list</t>
  </si>
  <si>
    <t>Create module student name list</t>
  </si>
  <si>
    <t>Create Marksheet for module</t>
  </si>
  <si>
    <t>Copy marks from Mark Sheet file</t>
  </si>
  <si>
    <t>Capped marks update</t>
  </si>
  <si>
    <t>Email to register module in new sem</t>
  </si>
  <si>
    <t>Email to remind re-sit exam</t>
  </si>
  <si>
    <t>Email to deicde elective module</t>
  </si>
  <si>
    <t>Email to inform PAB results</t>
  </si>
  <si>
    <t>Create re-sit student name list</t>
  </si>
  <si>
    <t>Column Labels</t>
  </si>
  <si>
    <t>Prog/Sem</t>
  </si>
  <si>
    <t>Code</t>
  </si>
  <si>
    <t>Subject</t>
  </si>
  <si>
    <t>Lect hr/wk</t>
  </si>
  <si>
    <t>Tut hr/wk</t>
  </si>
  <si>
    <t>Prac hr/wk</t>
  </si>
  <si>
    <t>Online hr/wk</t>
  </si>
  <si>
    <t>Duration</t>
  </si>
  <si>
    <t>Level</t>
  </si>
  <si>
    <t>No of stds per cls</t>
  </si>
  <si>
    <t>Similar Subjects</t>
  </si>
  <si>
    <t>Lecturer</t>
  </si>
  <si>
    <t>Peer Moderator</t>
  </si>
  <si>
    <t>Moderator</t>
  </si>
  <si>
    <t>Remarks</t>
  </si>
  <si>
    <t>Row Labels</t>
  </si>
  <si>
    <t>Grand Total</t>
  </si>
  <si>
    <t>Programming and Algorithms</t>
  </si>
  <si>
    <t>1x1</t>
  </si>
  <si>
    <t>2x1</t>
  </si>
  <si>
    <t>SOEAT - Nadhrah Binti Abdul Hadi</t>
  </si>
  <si>
    <t>Computer Science All 1</t>
  </si>
  <si>
    <t>SOEAT - Dr.Vaithegy</t>
  </si>
  <si>
    <t>Software Design</t>
  </si>
  <si>
    <t>SOEAT - Shahriman Mohd Said</t>
  </si>
  <si>
    <t>Mathematics for Computer Science</t>
  </si>
  <si>
    <t>Design Thinking</t>
  </si>
  <si>
    <t>1x3 (9 wks)</t>
  </si>
  <si>
    <t>2x3 </t>
  </si>
  <si>
    <t>SOBIZ - Anni Malar (UOW Asst Dean)</t>
  </si>
  <si>
    <t xml:space="preserve">Object Oriented Programming </t>
  </si>
  <si>
    <t>Computer Architecture and Networks</t>
  </si>
  <si>
    <t>SOEAT - Nuur Shuhada</t>
  </si>
  <si>
    <t>Computer Science All 2</t>
  </si>
  <si>
    <t>Introduction to Artificial Intelligence</t>
  </si>
  <si>
    <t>SOEAT - Lecturer name</t>
  </si>
  <si>
    <t>Software Engineering</t>
  </si>
  <si>
    <t>Advanced Algorithms</t>
  </si>
  <si>
    <t>Data Science</t>
  </si>
  <si>
    <t>C1</t>
  </si>
  <si>
    <t>C2.1</t>
  </si>
  <si>
    <t>C2.2</t>
  </si>
  <si>
    <t>C3</t>
  </si>
  <si>
    <t xml:space="preserve">Total gratuates in co-hort mmm-yyyy: </t>
  </si>
  <si>
    <t>No of C1/2/3:</t>
  </si>
  <si>
    <t xml:space="preserve">Total BCSCU graduates: </t>
  </si>
  <si>
    <t>End of table</t>
  </si>
  <si>
    <t>TAN Fern Yee</t>
  </si>
  <si>
    <t>020821-07-0072</t>
  </si>
  <si>
    <t>+60(12)5074408</t>
  </si>
  <si>
    <t>fyee789@gmail.com</t>
  </si>
  <si>
    <t>P20011944</t>
  </si>
  <si>
    <t>Dabien LIM Wei Han</t>
  </si>
  <si>
    <t>010121-07-0451</t>
  </si>
  <si>
    <t>+60(13)9823232</t>
  </si>
  <si>
    <t>dabienlim01@gmail.com</t>
  </si>
  <si>
    <t>P20012277</t>
  </si>
  <si>
    <t xml:space="preserve">Total withdrawn students: </t>
  </si>
  <si>
    <t>Module</t>
  </si>
  <si>
    <t>Classification</t>
  </si>
  <si>
    <t>Pre/Co Req</t>
  </si>
  <si>
    <t>Credit Hour</t>
  </si>
  <si>
    <t>Lect  hr/wk</t>
  </si>
  <si>
    <t>Lab  hr/wk</t>
  </si>
  <si>
    <t>BL 
hr/wk</t>
  </si>
  <si>
    <t>Total hr/wk</t>
  </si>
  <si>
    <t>CU-CW Credits</t>
  </si>
  <si>
    <t>CU-EX Credits</t>
  </si>
  <si>
    <t>Do not change the Course Structure table column or setup parameters (in blue) below!!!</t>
  </si>
  <si>
    <t>Complusary MPU modules to take for graduation.</t>
  </si>
  <si>
    <t>Major</t>
  </si>
  <si>
    <t>CS&amp;CT</t>
  </si>
  <si>
    <t>CU modules count, including elective modules and internship.</t>
  </si>
  <si>
    <t>Total CU credits of Elective modules to take for the programme</t>
  </si>
  <si>
    <t>INT*##*</t>
  </si>
  <si>
    <t>Module code format</t>
  </si>
  <si>
    <t>Check Course Structure Table</t>
  </si>
  <si>
    <t>Database Systems</t>
  </si>
  <si>
    <t>1. ModuleCode must be in "INT?##*" format.</t>
  </si>
  <si>
    <t>CS</t>
  </si>
  <si>
    <t>2. Dummy: ModuleCode = "INT3##XX", Classification = "Inactive", Cr-Hr/CU-Credits = 0.</t>
  </si>
  <si>
    <t>3. Credit-Hour and CW/EX CU-credits must be correct!!!</t>
  </si>
  <si>
    <t>Smart Phone Apps: From Concept to Design and Market</t>
  </si>
  <si>
    <t>Add-Vantage</t>
  </si>
  <si>
    <t>SOEAT - Light Lau</t>
  </si>
  <si>
    <t>4. Level = Year of study for the module</t>
  </si>
  <si>
    <t>5. The row above Year 3 must be an empty row!!!</t>
  </si>
  <si>
    <t>Check and fix Active, Graduate, Withdraw and MIA sheets</t>
  </si>
  <si>
    <t>6. Make sure module columns count in following sheets is correct.</t>
  </si>
  <si>
    <t>Theory Of Computation</t>
  </si>
  <si>
    <t xml:space="preserve">   - Active, Graduate, Withdraw and MIA sheets</t>
  </si>
  <si>
    <t>7. Run Marco to fix marks table header, credit-hour table header, comment and formula.</t>
  </si>
  <si>
    <t xml:space="preserve">Operating Systems and Security </t>
  </si>
  <si>
    <t>3x1</t>
  </si>
  <si>
    <t>Big Data Programming Project</t>
  </si>
  <si>
    <t>Android Development Skills</t>
  </si>
  <si>
    <t>Check and fix Compare and St_Info sheets</t>
  </si>
  <si>
    <t>Individual Project Preparation</t>
  </si>
  <si>
    <t>8. Make sure module columns  count in Compare is correct.</t>
  </si>
  <si>
    <t>Individual Project</t>
  </si>
  <si>
    <t>9. Make sure module rows count in St_Info is correct.</t>
  </si>
  <si>
    <t>Events Project Management</t>
  </si>
  <si>
    <t>Elective(A)</t>
  </si>
  <si>
    <t>10. Run Macro to relabel ModuleCode in Compare sheet row 1 and St_Info sheet column A.</t>
  </si>
  <si>
    <t>Hi-Tech Entrepreneurship</t>
  </si>
  <si>
    <t>Security</t>
  </si>
  <si>
    <t>Machine Learning and Related Applications</t>
  </si>
  <si>
    <t>Mobile App Development</t>
  </si>
  <si>
    <t>Elective</t>
  </si>
  <si>
    <t>Web API Development</t>
  </si>
  <si>
    <t>Parallel Distributed Programming</t>
  </si>
  <si>
    <t>Advanced Programming Paradigms</t>
  </si>
  <si>
    <t>Dummy Module 1</t>
  </si>
  <si>
    <t>Inactive</t>
  </si>
  <si>
    <t>Dummy Module 2</t>
  </si>
  <si>
    <t>Compulsory</t>
  </si>
  <si>
    <t>Internship</t>
  </si>
  <si>
    <t>SOEAT - Group of IT Lecturers</t>
  </si>
  <si>
    <t>-</t>
  </si>
  <si>
    <t>Hubungan Etnik</t>
  </si>
  <si>
    <t>2x2 (3 wks)</t>
  </si>
  <si>
    <t xml:space="preserve">2x2 </t>
  </si>
  <si>
    <t>SOCAL - Nadiah Ismail (PT)</t>
  </si>
  <si>
    <t>Tamadun Islam &amp; Tamadun Asia</t>
  </si>
  <si>
    <t>Bahasa Malaysia Komunikasi 2</t>
  </si>
  <si>
    <t>SOCAL - Cik Mohd Rafizi Che Leh</t>
  </si>
  <si>
    <t>Malaysian Studies 3</t>
  </si>
  <si>
    <t>SOCAL - Ranjit Kaur@Sumitra</t>
  </si>
  <si>
    <t>Bahasa Kebangsaan A</t>
  </si>
  <si>
    <t>SOCAL</t>
  </si>
  <si>
    <t>MPU3223</t>
  </si>
  <si>
    <t>Presentation Skills</t>
  </si>
  <si>
    <t>SOCAL - Marcia Jane A/P Ganasan (PT)</t>
  </si>
  <si>
    <t>MPU3313</t>
  </si>
  <si>
    <t>Entrepreneurship</t>
  </si>
  <si>
    <t>SOBIZ - Bernard Joseph</t>
  </si>
  <si>
    <t>Corporate Social Responsibility</t>
  </si>
  <si>
    <t>3x1 (3 wks)</t>
  </si>
  <si>
    <t>3x1 (4 wks)</t>
  </si>
  <si>
    <t>SOBIZ - ???</t>
  </si>
  <si>
    <t>MPU3412</t>
  </si>
  <si>
    <t>Community Services &amp; Co-Curriculum</t>
  </si>
  <si>
    <t>SOCAL - Zakiah Abul Khassim</t>
  </si>
  <si>
    <t>Community Service</t>
  </si>
  <si>
    <t>2x2</t>
  </si>
  <si>
    <t>SOBIZ/LC - ???</t>
  </si>
  <si>
    <t>End of Table</t>
  </si>
  <si>
    <t>CU-Credits</t>
  </si>
  <si>
    <t>M</t>
  </si>
  <si>
    <t>T</t>
  </si>
  <si>
    <t>Planned count:</t>
  </si>
  <si>
    <t>Session</t>
  </si>
  <si>
    <t>Program</t>
  </si>
  <si>
    <t>Year</t>
  </si>
  <si>
    <t>Semester</t>
  </si>
  <si>
    <t>Seq Year</t>
  </si>
  <si>
    <t>Seq Semester</t>
  </si>
  <si>
    <t>Course</t>
  </si>
  <si>
    <t>Grade</t>
  </si>
  <si>
    <t>SubjectCode</t>
  </si>
  <si>
    <t>SubjectName</t>
  </si>
  <si>
    <t>Awards</t>
  </si>
  <si>
    <t>GPA</t>
  </si>
  <si>
    <t>CGPA</t>
  </si>
  <si>
    <t>Cr. Hour</t>
  </si>
  <si>
    <t>Cum Hour</t>
  </si>
  <si>
    <t>Status</t>
  </si>
  <si>
    <t>BEECU(L)</t>
  </si>
  <si>
    <t>200CAW</t>
  </si>
  <si>
    <t>INT200CAW</t>
  </si>
  <si>
    <t>Academic Writing 2: Developing Skill in AW</t>
  </si>
  <si>
    <t>201AEE</t>
  </si>
  <si>
    <t>INT201AEE</t>
  </si>
  <si>
    <t>Embedded Microprocessors Group Project</t>
  </si>
  <si>
    <t>201MS</t>
  </si>
  <si>
    <t>INT201MS</t>
  </si>
  <si>
    <t>Engineering Mathematics 2</t>
  </si>
  <si>
    <t>A-</t>
  </si>
  <si>
    <t>BEECU(S)</t>
  </si>
  <si>
    <t>201CDE</t>
  </si>
  <si>
    <t>INT201CDE</t>
  </si>
  <si>
    <t>Analogue and Digital Electronics 2</t>
  </si>
  <si>
    <t>204CDE</t>
  </si>
  <si>
    <t>INT204CDE</t>
  </si>
  <si>
    <t>Communication Systems 1</t>
  </si>
  <si>
    <t>209SE</t>
  </si>
  <si>
    <t>INT209SE</t>
  </si>
  <si>
    <t>Electrical Engineering 2</t>
  </si>
  <si>
    <t>250EC</t>
  </si>
  <si>
    <t>INT250EC</t>
  </si>
  <si>
    <t>Pass</t>
  </si>
  <si>
    <t>303CDE</t>
  </si>
  <si>
    <t>N/A</t>
  </si>
  <si>
    <t>INT303CDE</t>
  </si>
  <si>
    <t># Individual Project</t>
  </si>
  <si>
    <t>2 semesters</t>
  </si>
  <si>
    <t>304CDE</t>
  </si>
  <si>
    <t>INT304CDE</t>
  </si>
  <si>
    <t>Communication Systems 2</t>
  </si>
  <si>
    <t>310SE</t>
  </si>
  <si>
    <t>INT310SE</t>
  </si>
  <si>
    <t>Advanced Digital Systems</t>
  </si>
  <si>
    <t>B+</t>
  </si>
  <si>
    <t>302BSS</t>
  </si>
  <si>
    <t>B-</t>
  </si>
  <si>
    <t>INT302BSS</t>
  </si>
  <si>
    <t>Global Leadership</t>
  </si>
  <si>
    <t>303CDE#1</t>
  </si>
  <si>
    <t>301CDE</t>
  </si>
  <si>
    <t>INT301CDE</t>
  </si>
  <si>
    <t>Advanced Electronics</t>
  </si>
  <si>
    <t>303CDE#2</t>
  </si>
  <si>
    <t>304SE</t>
  </si>
  <si>
    <t>INT304SE</t>
  </si>
  <si>
    <t>Electrical Power Systems</t>
  </si>
  <si>
    <t>B</t>
  </si>
  <si>
    <t>MacroName</t>
  </si>
  <si>
    <t>Timing</t>
  </si>
  <si>
    <t>Title</t>
  </si>
  <si>
    <t>E-mail Message-Start</t>
  </si>
  <si>
    <t>E-mail Message-End</t>
  </si>
  <si>
    <t>Email Signature</t>
  </si>
  <si>
    <t>Thanks and regards, 
Usha d/o Jayahkudy
Head of Programme BCSCU &amp; BCTCU, SOEAT 
Inti International College Penang 
Tel: +60 (4) 6310178; Ext: 378</t>
  </si>
  <si>
    <t>Mei Yun Wong</t>
  </si>
  <si>
    <t>Mail_Register_Module</t>
  </si>
  <si>
    <t>2 weeks before  semester start</t>
  </si>
  <si>
    <t xml:space="preserve">BCSCU Module Registration for </t>
  </si>
  <si>
    <t>Mail_Resit_Exam</t>
  </si>
  <si>
    <t>4 weeks before exam week</t>
  </si>
  <si>
    <t>Re-sit Exam in MMM-YYYY Semester</t>
  </si>
  <si>
    <t>This is a friendly reminder that you should take re-sit exam for following module(S) in coming exam period in this semester. Please take note of the exam time table.</t>
  </si>
  <si>
    <t xml:space="preserve">With Jo-anne support and guidance, I hope you have registered for the re-sit exam at Exam Office. If not, please do it immediately. I encourage you to get in touch with the responsible module lecturer to prepare your exam. We would be happy to assist you in any way we can.
According to the regulations tabulated in BEECU program handbook, you must attain more than 40 marks in the exam to pass the module, however your mark will be capped at 40. In the event that you could not achieve a minimum passing mark in re-sit exam, you are required to repeat the module.
We wish you all the best. </t>
  </si>
  <si>
    <t>Mail_Elective_Module</t>
  </si>
  <si>
    <t>Course Listing planning week</t>
  </si>
  <si>
    <t>Elective Module INT204CDE/INT208SE</t>
  </si>
  <si>
    <t xml:space="preserve">Year 2 elective modules are in consideration to be offered in the Apr-2020 semester BEECU program. Your study plan is to take the elective module in this semester, therefore you are required to choose one of the elective module listed below.  
  • INT204CDE Communication Systems 1 – Lecturer: Dr. Solahuddin Yusuf Fadhlullah 
  • INT208SE Control and Instrumentation 1 – Lecturer: Mr. Chai Yoon Yik 
Attached are the course structures for your information and consideration. You may find out more about the module by asking the responsible lecturers, your senior course mates or me. Kindly indicate your choice with a return email by </t>
  </si>
  <si>
    <t>. If I do not receive your reply by this date, I will plan you in one of the module by my own decision, without your consent. 
Do be aware that in the event that an elective module is chosen by less than 5 students, the module will not be offered. This would mean that students affected will have to take the non-chosen module.
The elective module you take in stage 2 will be carried forward to stage 3. Therefore you will be automatically placed in the same elective module for year 3 study plan.</t>
  </si>
  <si>
    <t>C:\Users\usha.jayahkudy\Desktop\Master Listing\Course Structure\310CT Course Structure - revised 24.10.18.pdf</t>
  </si>
  <si>
    <t>Usha Jayahkudy;Chong Kok Ming</t>
  </si>
  <si>
    <t>Mail_Failed_Module</t>
  </si>
  <si>
    <t>After Pre-Board</t>
  </si>
  <si>
    <t>Pre-information of Failed Module in MMM-YYYY Semester</t>
  </si>
  <si>
    <t>I am regret to inform you that the Exam Pre-board meeting has reviewed the first marking marks and concluded that you have failed to attained minimum passing mark for following module(s). This conclusion is preliminary and pending for final review and approval by CU Exam Board.</t>
  </si>
  <si>
    <t>While waiting for second marking review and final approval by Coventry University on your marks, we advise you to come to SOEAT office and talk to the Head of Programme to understand how this situation is going to impact your study plan, and seek advice to adapt your study plan to your need. Please get in touch with your module lecture to seek advices on how to improve your study so that you could be better prepared for repeat/re-sit exam in the next round. 
We encourage you to do all necessary to be successful in the next attempt and your further study. Do ask for help and we will assist you in any way we can. Wish you all the best.</t>
  </si>
  <si>
    <t>I am glad to inform you that the Exam Pre-board meeting has reviewed first-marking marks and concluded that you have passed all modules in this semester. Congratulation!!! 
Please be aware that this information is preliminary and subject to final review and approval by CU Exam Board. I will be sending you an email soon to inform you what modules to register for next semester. Please look out for the email and do the necessary preparation for next semester.</t>
  </si>
  <si>
    <t>Mail_Results2Students</t>
  </si>
  <si>
    <t>After SAB and PAB Meeting</t>
  </si>
  <si>
    <t>Detail breakdown of the coursework and exam marks will be uploaded to the SOLAR system in 4 weeks time.This e-mail should not be treated as the official results document or transcripts.Only results that is printed out from SOLAR system or by Coventry University is considered as original and official.</t>
  </si>
  <si>
    <t>Send_GroupMail</t>
  </si>
  <si>
    <t>Group mail template</t>
  </si>
  <si>
    <t>Urgent!!!: Outstanding Payment</t>
  </si>
  <si>
    <t>We notice that you have yet to settle the outstanding payment for this semester which is due by today. Please approach our Finance Office as soon as possible to do the necessary settlement for the payment. Our colleagues in Finance Office are happy to assist you for possible options for settling of payment if needed.</t>
  </si>
  <si>
    <t>Do take note that if you are unable to settle the outstanding payment by end of the business day 11/09/2019, the system will automatically drop you out for the courses you have registered, which mean you will be blocked from using Blackboard and attending classes. You will need settle the outstanding payment and pay a penalty fee for re-enrollment to enable yourself to continue the class and access of Blackboard again.
Do come and see me if you are facing difficulty and need assistant. We will do our best to help you to make your learning journey in INTI a smooth and fruitful one.
PS: Please ignore this mail if you have already settled your payment.</t>
  </si>
  <si>
    <t>Inti Listens Survey</t>
  </si>
  <si>
    <t xml:space="preserve">Please take note that Inti Listens survey is open from 12-Sep to 5-Oct. You should find an email in your mailbox with a link to participate the survey. Please allocate some time for the survey as we value your opinion and feedback very much. </t>
  </si>
  <si>
    <t>Let us know what we did well and should keep dong it, and what is not satisfactory to you and we should improve on it. The rating scale of 10-8 is for very good to good, 7-6 for average to not quick satisfy, and 5-1 for poor to unacceptable. Thank you in advance for your participation. 
Your opinion is important to Inti. Together, we can make this a better place for you and us.</t>
  </si>
  <si>
    <t>Mentorship Program</t>
  </si>
  <si>
    <t>Inti Mentorship Program is part of the efforts the college put in to help students who might be in needs in their study journey. I am pleased to inform you that  Mr. ##### has offer himself/herself to be your mentor with the intention to provide appropriate educational support/advice to you. You can use this opportunity to discuss challenges and concerns you face in your study and seek advices and guidance from your mentor to help you in your journey of study. All information shared in the discussion will be treated as private and confidential.</t>
  </si>
  <si>
    <t>Be open to your mentor and build a trusting relationship are keys to have a successful mentoring experience. We suggest that you take the initiative to set up weekly face to face mentor-mentee meeting with your mentor and take full advantage of this program. Please get in contact with your mentor and kick off the process at your earliest convenience. 
We wish you success in your study journey.</t>
  </si>
  <si>
    <t>Absentism Warning Notice</t>
  </si>
  <si>
    <t xml:space="preserve">We are regret to inform you that you are given a warning letter for poor attendance for ##### course. You have not met lecturer for any project discussion since 12th Feb., 2018, which is accounted as absent from meeting lecturer for project discussion for 4 weeks consecutively (excluding semester break). This is a violation to the attendance requirements tabulated in section 3.6 of BEEUB Stage Three Project Handbook which is given to you and explicitly briefed by your lecturer at the start of this course. We advise you to take immediate remedy action to improve your attendance. </t>
  </si>
  <si>
    <t>Should you continually absent from meeting with lecturer for FYP discussion for more than 12 weeks consecutively without acceptable valid reasons and prior approval, a Final Warning Letter will be issued and you will be barred from submitting your final year project report for final grading, as tabulated in the Handbook. Consequence of it is that you could then be dismissed from BEEUB program.
Feel free to contact me if you have any questions regarding this matter.</t>
  </si>
  <si>
    <t>Enrollment Due Date</t>
  </si>
  <si>
    <t>I notice that you have not enrolled for MMM-YY semester study according to the recommended study plan I sent to you on DD-MMM. Should you have any issue with the study plan I have recommended, do not hesitate to see me to discuss about it.</t>
  </si>
  <si>
    <t>Otherwise, I advise you to do your enrollment immediately and attend the classes accordingly. Do take note that the enrollment due date is DD-MMM and late enrollment fee will be charged after that.</t>
  </si>
  <si>
    <t>Change of Lecturer</t>
  </si>
  <si>
    <t>I am regret to inform you that Mr. Ken Kong, your lecturer has taken an emergency leave since last week due to personal matter and the return date is not yet confirmed. To ensure your study plan is impacted in the minimum way by this situation, we have made the following arrangement:- 
  1. Replacement lecturer for teaching modules 
       * 301CDE Power Electronics sessions – Alan Wong 
       * 201CDE – Dr. Lee Zhi Hou (Digital electronics) and Chai Yoon Yik (Analogue electronics) 
       * 101CDE – Johnny Wong 
  2. Replacement project supervisor for 305 AAE Individual Project Preparation
       * Tan Jie Wei and Goh Ze Chien – K.M. Chong
       * Chuang Hung Khai and Jessy Koay Xin Er – Shalyn Lim</t>
  </si>
  <si>
    <t>Please refer to newly assigned lecturers for details of changes and replacement class (if any). Kindly make the necessary adaptation on your side so that your study is not affected by the changes. Should you have any issue or problem, please feel free to contact me.</t>
  </si>
  <si>
    <t>Payment for 307AAE</t>
  </si>
  <si>
    <t>As explained by Mr. Johnny Wong earlier, 307AAE module has been created and you were registered so that you can make payment for the balanced charges for 306AAE module.</t>
  </si>
  <si>
    <t>Please go to Finance Office and settle the payment at your earliest convenience.
We thank you for your understanding and support on this matter.</t>
  </si>
  <si>
    <t>Result of second marking by CU</t>
  </si>
  <si>
    <t xml:space="preserve">Second marking review was done last week with Coventry University and external moderators, and marks has been finalized and approved by the CU Exam Board. I am glad to inform you that you have passed the module </t>
  </si>
  <si>
    <t>Please ignore the notice of pre-information email and proceed to register following module(s) for semester MMM-YY as your proceeding study plan. Kindly do registration immediately, before DD/MM/YYYY, to avoid late enrollment fee. Should you want to take module deviating from this recommended plan, please come to SOEAT office and discuss with me.</t>
  </si>
  <si>
    <t>International Student Visa Renewal</t>
  </si>
  <si>
    <t>I am concern with the recent incidents that International student was absented from class without proper application of leave, and requesting to drop a module with reason such as not well prepared which is not considerable. 
Please be reminded that Malaysia Immigration Office has a tight control on student visa renewal application. Student with poor attendance, misconduct behavior record and/or poor academic achievement results has been rejected for visa renewal. I advise you to take all efforts to comply with the requirements mentioned below, to ensure your visa renewal application will run smoothly.</t>
  </si>
  <si>
    <t>1. Maintain academic performance with CGPA &gt; 2.0. CGPA 2.0 means you have to score 40% for each module. Fail and re-sit/repeat would bring your CGPA to below 2.0.
2. Keep your attendance higher than 80% for each module you register.
3. Do not miss more than 5 classes in total, or 2 times consecutively.
4. No misconduct behavior record in the college and/or involving police.
Feel free to contact International Office, Jo-anne or me if you have any query or need support.</t>
  </si>
  <si>
    <t>Oppstar career fair and MOU signing ceremony</t>
  </si>
  <si>
    <t>You are invited to MOU signing ceremony between Inti and Oppstar Technology on 19-Feb 10:45 am to 12:00 pm, at MPH. Please make yourself available to attend the event. Students who are doing Employer Project and has to be at the employer site will be excused.</t>
  </si>
  <si>
    <t>Oppstar Technology will be hosting campus recruitment on 16-Feb (tomorrow) afternoon as well, 1:30 pm to 4:00 pm. If you are interested to join one of the most advance IC design company in Malaysia, don't miss this opportunity. Furthermore, they are one of the few companies that sponsor their employees for further study in Master and PhD program.</t>
  </si>
  <si>
    <t>Graduates Info Update</t>
  </si>
  <si>
    <t xml:space="preserve">Congratulation for your graduation in BEECU program. I am sure it is a great achievement in your life. You are now formally a member of the engineering community and Inti Alumni. 
As you are now starting your new and exiting phase of life - look for a job and start practicing your profession as an engineer. It is important that you have a network which could support your career development. 
I like to invite you to Inti Engineering Alumni network. Please spend few minutes to fill in the information below, or change the record we have, so that we can stay in contact with you and inform you of any Alumni activity in future.  </t>
  </si>
  <si>
    <t xml:space="preserve">  1. Mobile number:
  2. Employer:
  3. Date of employment:
We thank you and wish you a success career ahead. </t>
  </si>
  <si>
    <t>Meeting CU Link Tutor</t>
  </si>
  <si>
    <t xml:space="preserve">You are invited to participate in a face to face meeting with CU-Link Tutor, Dr. Zahir which is scheduled on 27-Aug, 1:00 pm to 2:00 pm at Confucius Room. It is a wonderful opportunity to tell the CU-Link Tutor how do you feel about the programme and the learning experience you had, and what area/aspect you would like the school to consider making some improvement. </t>
  </si>
  <si>
    <t>Please come to SOEAT office 10 minutes before the meeting time so that we can start on time.</t>
  </si>
  <si>
    <t>PTPTN Loan Waiver</t>
  </si>
  <si>
    <t>Based on my record, you have taken the Letter of Certification to apply for PTPTN loan waiver in Dec 2018, after your graduation. The college needs to keep a record of student who has successfully got the PTPTN loan waiver approval.</t>
  </si>
  <si>
    <t>Please send me a copy of the PTPTN waiver approval letter if you have gotten it, or reply this email with a NO if not. Thank you for your attention.</t>
  </si>
  <si>
    <t xml:space="preserve">Aug-2020 Semester - Registration of Modules </t>
  </si>
  <si>
    <t>I notice that you have not completed the registration of modules for this semester according to the study plan given. Please take note that should you want to take module(s) deviating from this recommended study plan, you should come to SOEAT office and discuss with me. Come to SOEAT office for support if you need help.</t>
  </si>
  <si>
    <t xml:space="preserve">Last day for registration without penalty is 4-Sept. I advise you to complete your modules registration immediately to avoid being penalized for late registration. </t>
  </si>
  <si>
    <t>Fulfillment of English Requirement</t>
  </si>
  <si>
    <t>From today discussion, I learned that
1.) You has registered to take SPM English in Nov 2018 and result will be announced in Mar 2019.
2.) If you failed to obtain credit for SPM English by Mar 2019, you plan to take IELTS test after that.</t>
  </si>
  <si>
    <t>Please be reminded that the conditional offer for BEECU is valid for 1 year only. Therefore you are required to provide documentary evident to show  that you have fulfilled the English requirements by Jan 2019, to enable yourself to proceed with BEECU course study.
With the plan you are pursuing, I see that you will have a risk to proceed with Jan-2019 semester study. I suggest you to expedite your plan to obtain the necessary English requirement so that your study plan will not be interrupted.</t>
  </si>
  <si>
    <t>Enrollment for non Progression Student</t>
  </si>
  <si>
    <t>Having only one core module, INT###### (Re-sit exam) and # MPU subjects planned for mmm-yyyy semester, I see that it will be a relatively light study load semester for you. 
Taking into consideration that you have already obtained 100 credits for year ##, the CU-PAB meeting agreed to the proposal to offer INT###### module for you in this semester. Please proceed to do the necessary enrollment for the module.
Should you need further information or assistant, please come to SOEAT office and look for Jo-anne or me.</t>
  </si>
  <si>
    <t>Mail_3rd_Attempt_Module</t>
  </si>
  <si>
    <t>3rd/Last Attempt of Module INT#####</t>
  </si>
  <si>
    <t>Please take note that module INT##### that you are taking in this semester is your 3rd and last attempt allowed according to the regulations tabulated in BEECU program handbook. We encourage you to take every efforts to do pass the exam in order to continue your study of BEECU program. Should you have any question or need help, please feel free to talk to the module responsible lecturer or me.</t>
  </si>
  <si>
    <t>In the event that you are not able to pass the exam, we will have no other option than to terminate you for this program.
We wish you all the best.</t>
  </si>
  <si>
    <t>Late Payment Mail-30/8/2018* *</t>
  </si>
  <si>
    <t>Topic</t>
  </si>
  <si>
    <t>Description</t>
  </si>
  <si>
    <t>Marks entry</t>
  </si>
  <si>
    <t>Mark based on 100 as full. Mark &lt; 40 will be highlighted in RED automatically (as failed).</t>
  </si>
  <si>
    <t>If mark &gt; 40 but is failed due to one component, CW or exam failed (&lt;35 marks), enter negative number.</t>
  </si>
  <si>
    <t>Enter 100 marks for exempted module, e.g. MPU, APL module.</t>
  </si>
  <si>
    <t>Semester code</t>
  </si>
  <si>
    <t>"S##-m" = Study module (new or repeat) for the semester (## = year, m = month; valid for 1, 4, 8 only)</t>
  </si>
  <si>
    <t>"r##-m" = Re-sit module for the semester (## = year, m = month; valid for 1, 4, 8 only)</t>
  </si>
  <si>
    <t>"P##-M" = Pending decision module, inserted by macro. See Failed module handling.</t>
  </si>
  <si>
    <t>Column A cells</t>
  </si>
  <si>
    <t>Used by macro for stamping action done.</t>
  </si>
  <si>
    <t>Can be used as temporary place for marking/stamping.</t>
  </si>
  <si>
    <t>Content could be overwritten by macro.</t>
  </si>
  <si>
    <t>Conditional format</t>
  </si>
  <si>
    <t>MPU module marks &lt; 50, bold red font. (Passing mark = 50)</t>
  </si>
  <si>
    <t>CU module marks &lt; 40, bold red font. (Passing mark = 40)</t>
  </si>
  <si>
    <t>Modules count &lt; 2/1, bold red font. (Count of study module &amp; re-sit modules less than minimum)</t>
  </si>
  <si>
    <t>Credit-hours &gt; 20/10, bold red font. (Plan S##-m modules &gt; credit-hours allowed)</t>
  </si>
  <si>
    <t>Seats count &lt; =5, bold red font. (Small class size, &lt;= 5)</t>
  </si>
  <si>
    <t>Use {Clear Formula CrossSheet} to clean up conditional format in the sheet.</t>
  </si>
  <si>
    <t>New students registration</t>
  </si>
  <si>
    <t>New students register their personal particular by filling Microsoft Forms at Meet the HOP briefing.</t>
  </si>
  <si>
    <t>Use BXXCU Student Enrolment List yyyy-m.xlsm</t>
  </si>
  <si>
    <t xml:space="preserve"> - Copy data from Microsoft Forms.</t>
  </si>
  <si>
    <t xml:space="preserve"> - Send e-mail to students to confirm particular.</t>
  </si>
  <si>
    <t xml:space="preserve"> - Create new student enrolment list to CU for registration in [CU List] sheet.</t>
  </si>
  <si>
    <t xml:space="preserve"> - Create new student list for SML in [MasterList] sheet.</t>
  </si>
  <si>
    <t xml:space="preserve"> - Move data to [All List] sheet for future reference.</t>
  </si>
  <si>
    <t>Make study plan</t>
  </si>
  <si>
    <t>Key semester code to the module column accordingly.</t>
  </si>
  <si>
    <t xml:space="preserve"> - Use {ColorCell} macro to fill backgound color for the cells with "S##-m" and "r##-m" semester code.</t>
  </si>
  <si>
    <t xml:space="preserve"> - Check total credit-hours &lt; 20 for long sem, or &lt; 10 for short sem.</t>
  </si>
  <si>
    <t xml:space="preserve"> - Check total new, re-sit and repeat modules planned (@ &lt;S##-m&gt;) is manageble.</t>
  </si>
  <si>
    <t>Inform students to</t>
  </si>
  <si>
    <t>Create e-mail with list of modules planned for semester S##-m to each student for registration.</t>
  </si>
  <si>
    <t xml:space="preserve">  register module</t>
  </si>
  <si>
    <t xml:space="preserve"> - Pick up modules with S##-m and r##-m semester code.</t>
  </si>
  <si>
    <t xml:space="preserve"> - Notify student to enroll modules according to the plan via online.</t>
  </si>
  <si>
    <t xml:space="preserve"> - Should be sent out 1 week before the start of the semester.</t>
  </si>
  <si>
    <t>Compare modules in</t>
  </si>
  <si>
    <t>Compare modules planned in [Active] sheet and modules registered in TCMS.</t>
  </si>
  <si>
    <t xml:space="preserve">   Master Listing and TCMS</t>
  </si>
  <si>
    <t>Goto TCMS -&gt; OAR -&gt; Report -&gt; Listings -&gt; List of Students With Courses.</t>
  </si>
  <si>
    <t xml:space="preserve"> - Key in Session and select Program: BEECU, Semester: Long/Short, Gender: Male and Female.</t>
  </si>
  <si>
    <t xml:space="preserve"> - Click "Print" then "Excel Export". Open Excel file created and copy the whole [Sheet1] to [TCMS] sheet.</t>
  </si>
  <si>
    <t>Click {Compare Plan to TCMS} button on top of [Compare] sheet.</t>
  </si>
  <si>
    <t xml:space="preserve"> - “P” at “M” column = Plan new/repeat in Master List</t>
  </si>
  <si>
    <t xml:space="preserve"> - “P” at “T” column = Registered in TCMS</t>
  </si>
  <si>
    <t xml:space="preserve"> - “r” at “M” column = Plan re-sit in Master List</t>
  </si>
  <si>
    <t>Differences are highlighted in pink, and count of differences appear in column A.</t>
  </si>
  <si>
    <t>Create Semester Plan</t>
  </si>
  <si>
    <t>Use {Plan Overview} button to create semester planning overview for course listing planning.</t>
  </si>
  <si>
    <t xml:space="preserve">   Overview</t>
  </si>
  <si>
    <t xml:space="preserve"> - Precondition: Study plan for the semester S##-m is complete.</t>
  </si>
  <si>
    <t xml:space="preserve"> </t>
  </si>
  <si>
    <t>Macro creates &lt;mmm-yyyy-PVT&gt; sheet that consists</t>
  </si>
  <si>
    <t xml:space="preserve"> - Pivot table with Semester(1~9)-Modules seats count.</t>
  </si>
  <si>
    <t xml:space="preserve"> - Course Listing for the semester: Semester - module code - seats count.</t>
  </si>
  <si>
    <t xml:space="preserve"> - Typically class size (seats) should be more than 5 for each module.</t>
  </si>
  <si>
    <t>Create Mentorship List</t>
  </si>
  <si>
    <t>Create list of students with high risk to fail and need mentorship guidance for study.</t>
  </si>
  <si>
    <t xml:space="preserve"> - Extract student with history of failed modules and current semester planned with re-sit or repeat module.</t>
  </si>
  <si>
    <t xml:space="preserve"> - Save name list in current folder with filename "BEECU mmm-yyyy_Mentorship Student List.xlsx".</t>
  </si>
  <si>
    <t>Create Internship List</t>
  </si>
  <si>
    <t>Create Internship name list with all particulars in the format requested by Career Service.</t>
  </si>
  <si>
    <t xml:space="preserve"> - Pick up students planned for internship (INT250EC) for semester S##-m.</t>
  </si>
  <si>
    <t xml:space="preserve"> - Output data in the current folder with filename "BEECU Internship Student List mmm-yyyy.xlsx".</t>
  </si>
  <si>
    <t>Create Module-Students</t>
  </si>
  <si>
    <t>Create students name list of each module according to the study plan.</t>
  </si>
  <si>
    <t>List</t>
  </si>
  <si>
    <t xml:space="preserve"> - Include students with S##-m and r##-m semester code.</t>
  </si>
  <si>
    <t xml:space="preserve"> - For lecturer to check students joining the class at the beginning of the semester</t>
  </si>
  <si>
    <t>Inform students to do</t>
  </si>
  <si>
    <t>Notify students to choice elective module with a Microsoft Form survey link.</t>
  </si>
  <si>
    <t xml:space="preserve">  Elective module survey</t>
  </si>
  <si>
    <t xml:space="preserve"> - Key in "Elec" in elective module columns.</t>
  </si>
  <si>
    <t xml:space="preserve"> - Key in the elective modules Course Structure document path in [Notice] sheet.</t>
  </si>
  <si>
    <t xml:space="preserve"> - When student replied email, change "Elec" to "S##-m" according to students' reply.</t>
  </si>
  <si>
    <t>Remind students on</t>
  </si>
  <si>
    <t>Notify students to register for re-sit module with Exam Office.</t>
  </si>
  <si>
    <t xml:space="preserve">  re-sit module registration</t>
  </si>
  <si>
    <t xml:space="preserve"> - Pick up student who has modules with  r##-M code.</t>
  </si>
  <si>
    <t xml:space="preserve"> - Send e-mail out 6 weeks before the exam week.</t>
  </si>
  <si>
    <t>Create Marksheet file</t>
  </si>
  <si>
    <t>Create Marksheet files for each module with students name, CU-ID and Semester filled.</t>
  </si>
  <si>
    <t>for each module</t>
  </si>
  <si>
    <t xml:space="preserve"> - Ensure Marksheet template file is found in the same folder as Student Master List file.</t>
  </si>
  <si>
    <t xml:space="preserve"> - Generate 4 weeks before the exam week and move to the e-Module Box folder.</t>
  </si>
  <si>
    <t xml:space="preserve"> - Save in the same folder with filename "mmm-yyyy INT###XYZ MarkSheet.xlsx".</t>
  </si>
  <si>
    <t>Compare lecturer Marksheet</t>
  </si>
  <si>
    <t>Use "Mark Sheet Compare BXXCU yyyy-m_Ver#.#.xlsm" template file to start.</t>
  </si>
  <si>
    <t>with Exam Office marks</t>
  </si>
  <si>
    <t xml:space="preserve"> - Copy names and marks from Exam Office Excel file to columns A:D, set Sheet name to module code.</t>
  </si>
  <si>
    <t xml:space="preserve"> - Copy lecturer marksheet data to columns M:R and click {MarkSheet Data} button to reorganize to columns F:J.</t>
  </si>
  <si>
    <t xml:space="preserve"> - Check for differences between 2 sets of data, columns A:D and columns F:I (highlighted in pink).</t>
  </si>
  <si>
    <t xml:space="preserve"> - Key -99 marks in Total for deferment. Discuss with lecturer whether to upgrade marginal fail cases.</t>
  </si>
  <si>
    <t xml:space="preserve"> - Click {Check-Fail} button to check and change Total marks to -ve if CW or Exam &lt; 35 and total &gt; 40.</t>
  </si>
  <si>
    <t xml:space="preserve"> - Run macro {Copy marks} in Student Master List Excel file to transfer marks over.</t>
  </si>
  <si>
    <t xml:space="preserve"> - Check column K is marked with "Mark copied". If not, marks is not transferred and needs a manual fix.</t>
  </si>
  <si>
    <t>Copy marks from Compare</t>
  </si>
  <si>
    <t>Copy marks from "Mark Sheet Compare BXXCU yyyy-m.xlsm" file to cells with S##-m or r##-m semester code.</t>
  </si>
  <si>
    <t xml:space="preserve">   MarkSheet file</t>
  </si>
  <si>
    <t>Key in Compare Marksheet name name in cell below the {Copy marks} button.</t>
  </si>
  <si>
    <t>Check Compare Marks Sheet file data sturcture</t>
  </si>
  <si>
    <t xml:space="preserve"> - Each module's sheet name in format module code - programme code, e.g. 102CDE - BEECU</t>
  </si>
  <si>
    <t xml:space="preserve"> - Students mark listing start at row 10, columns F:J data structure is</t>
  </si>
  <si>
    <t xml:space="preserve"> - Column F: Student CU-ID</t>
  </si>
  <si>
    <t xml:space="preserve"> - Column G: Student Name</t>
  </si>
  <si>
    <t xml:space="preserve"> - Column H: Coursework marks</t>
  </si>
  <si>
    <t xml:space="preserve"> - Column I: Exam marks</t>
  </si>
  <si>
    <t xml:space="preserve"> - Column J: Total marks</t>
  </si>
  <si>
    <t xml:space="preserve"> - Student with CW/Exam &lt; 35 marks and Total &gt; 40 marks, Total mark is already changed to negative number.</t>
  </si>
  <si>
    <t>Run macro {Copy marks} in Student Master List Excel file to transfer marks over.</t>
  </si>
  <si>
    <t>Check source's column K is marked with "Mark copied". If not, marks is not transferred and needs a manual fix.</t>
  </si>
  <si>
    <t>For failed modules, semester, CW, EX and MM marks are recorded in cell's comment.</t>
  </si>
  <si>
    <t>After completed marks copy, current semester count for "S##-m" and "r-##-m" in Subject Plan Overview are 0.</t>
  </si>
  <si>
    <t>Adjustment of study plan</t>
  </si>
  <si>
    <t>Marks should be transferred from "Mark Sheet Compare BXXCU yyyy-m.xlsm" file only after pre-board.</t>
  </si>
  <si>
    <t>after Pre-board</t>
  </si>
  <si>
    <t>Check students who has failed module(s), plan for re-sit and repeat accordingly.</t>
  </si>
  <si>
    <t>Adjust the study plan to ensure the credit-hours and total new, re-sit and repeat  modules are within limit.</t>
  </si>
  <si>
    <t>Compare SAB marks with</t>
  </si>
  <si>
    <t>Copy "Mark sheets Compare yyyy-m_mmdd.xlsm" file to 7.SAB &amp; PAB folder.</t>
  </si>
  <si>
    <t>Lecturer Marksheet</t>
  </si>
  <si>
    <t>Copy the pdftotext.exe application program to the same folder.</t>
  </si>
  <si>
    <t>Create sub-folder .\SAB in 7.SAB &amp; PAB folder and copy CU SAB sheets in PDF in it.</t>
  </si>
  <si>
    <t>Open "Mark sheets Compare yyyy-m_mmdd.xlsm" file in 7.SAB &amp; PAB folder.</t>
  </si>
  <si>
    <t xml:space="preserve"> - Check SAB PDF file exist and click {Import} button to import marks from SAB sheets in.</t>
  </si>
  <si>
    <t xml:space="preserve"> - Check for differences between columns F:J and columns M:Q (highlighted in pink).</t>
  </si>
  <si>
    <t xml:space="preserve"> - Marks are capped in SAB sheets for re-sit and repeat module.</t>
  </si>
  <si>
    <t>Update Active sheet</t>
  </si>
  <si>
    <t>Use "Mark sheets Compare yyyy-m_mmdd.xlsm" file after compare with SAB sheets.</t>
  </si>
  <si>
    <t>with capped marks</t>
  </si>
  <si>
    <t xml:space="preserve"> - Label "Capped" at column S for re-sit or repeat module marks that is capped.</t>
  </si>
  <si>
    <t>Copy "Mark sheets Compare yyyy-m_mmdd.xlsm" file to same folder as Student Master List file.</t>
  </si>
  <si>
    <t>Use {Capped marks} button to find and update capped marks in Active sheet.</t>
  </si>
  <si>
    <t xml:space="preserve"> - Input semester code must match with cell $DD$1 semester code.</t>
  </si>
  <si>
    <t xml:space="preserve"> - Check for cells with backgound color same as the cell $DD$1 only.</t>
  </si>
  <si>
    <t xml:space="preserve"> - Update marks in cell value and comment text for the cell accordingly.</t>
  </si>
  <si>
    <t>Check PAB sheets with</t>
  </si>
  <si>
    <t>Use {Compare Active to PAB} button in Compare sheet to compare modules marks for each students.</t>
  </si>
  <si>
    <t>marks in Active sheet</t>
  </si>
  <si>
    <t xml:space="preserve"> - PAB sheets in PDF format are stored in .\7.SAB &amp; PAB\PAB\ subfolder.</t>
  </si>
  <si>
    <t xml:space="preserve"> - pdftotext.exe application programm must be found in the same folder as Student Master List file.</t>
  </si>
  <si>
    <t xml:space="preserve"> - Marks from Active sheet are listed in "M" column and marks from PAB sheets in "T" column.</t>
  </si>
  <si>
    <t xml:space="preserve"> - Differences are highlighted in pink and count of differences in column A.</t>
  </si>
  <si>
    <t>Progression/Graduation</t>
  </si>
  <si>
    <t>Do after SAB and PAB meeting, when update Active sheet with capped marks is done.</t>
  </si>
  <si>
    <t>students handling</t>
  </si>
  <si>
    <t xml:space="preserve"> - Move block of students to next semester, update the semester number accordingly.</t>
  </si>
  <si>
    <t xml:space="preserve"> - For students at semester 3/6/9 and cannot progression, change the semester to 3+/6+/9+ in red font.</t>
  </si>
  <si>
    <t xml:space="preserve"> - Students progressing to next year of study, fill &lt;P-Yr2&gt; or &lt;P-Yr3&gt; with the first semester for Yr2/Yr3 study.</t>
  </si>
  <si>
    <t xml:space="preserve"> - Students allowed for mixed mode, fill &lt;P-Yr2&gt; or &lt;P-Yr3&gt; with "M##-m" for the semester in mixed mode study.</t>
  </si>
  <si>
    <t xml:space="preserve"> - Graduating students - fills in &lt;Grad&gt; with G##-m, last semester studied, &lt;Ave%&gt; and Class as per PAB sheet.</t>
  </si>
  <si>
    <t xml:space="preserve"> - Move graduating students records to [Graduate] sheet.</t>
  </si>
  <si>
    <t>Inform students on</t>
  </si>
  <si>
    <t>Notify students the finalized results after SAB and PAB meeting.</t>
  </si>
  <si>
    <t>finalized results</t>
  </si>
  <si>
    <t xml:space="preserve"> - Create individual e-mail to students with MM marks for modules taken for semester S##-m.</t>
  </si>
  <si>
    <t xml:space="preserve"> - S##-m must appeal in cell $DD$1 and backgound color must be valid.</t>
  </si>
  <si>
    <t xml:space="preserve"> - Pick up MM marks for cells' background color matches with cell $DD$1.</t>
  </si>
  <si>
    <t>Language check</t>
  </si>
  <si>
    <t>Check fulfillment of language requirement at progression. If OK, mark INTI Matrix No cell green.</t>
  </si>
  <si>
    <t>English requirement valid entry…. If not fulfilled, mark Matrix No cell magenta.</t>
  </si>
  <si>
    <t xml:space="preserve"> - SPM: A, B or C</t>
  </si>
  <si>
    <t xml:space="preserve"> - IELTS: IELTS 6.0 or 6.5</t>
  </si>
  <si>
    <t xml:space="preserve"> - IGCSE: IGCSE A, B or C</t>
  </si>
  <si>
    <t>BM requirement valid entry…. If not fulfilled, mark Matrix No cell orange.</t>
  </si>
  <si>
    <t>If both English and BM result not available, mark Matrix No cell yellow</t>
  </si>
  <si>
    <t>If language requirements not fulfilled, stop the student from progrssing and halt the study plan.</t>
  </si>
  <si>
    <t>Private information</t>
  </si>
  <si>
    <t>For recording of important discussion/happening with student.</t>
  </si>
  <si>
    <t>entry</t>
  </si>
  <si>
    <t>For macro to stamp date and time for sending out e-mail notification.</t>
  </si>
  <si>
    <t>Can be deleted for graduating students.</t>
  </si>
  <si>
    <t>Send group e-mail</t>
  </si>
  <si>
    <t>Use {GroupMail} button to send group mail.</t>
  </si>
  <si>
    <t xml:space="preserve"> - Formulate the e-mail message to be sent out at row 8 in [Notice] sheet.</t>
  </si>
  <si>
    <t xml:space="preserve"> - Copy the standard e-mail message found in [Notice] sheet row 9 and below to row 8, if appropiate.</t>
  </si>
  <si>
    <t xml:space="preserve"> - Enter "@" in the cell at &lt;GroupMail&gt; column for students who should get the e-mail.</t>
  </si>
  <si>
    <t xml:space="preserve"> - Key in "All" at input to send the group mail to all students, "@" to send to students with "@" mark.</t>
  </si>
  <si>
    <t>Student_Info sheet</t>
  </si>
  <si>
    <t>Extract and display information of the student name keyed in/selected.</t>
  </si>
  <si>
    <t xml:space="preserve"> - Key in the full/part of the name in $C$1 cell to search for pick list. Select name from the pick list.</t>
  </si>
  <si>
    <t>{Email} - Create blank e-mail with student's INTI e-mail and private e-mail address.</t>
  </si>
  <si>
    <t>{C. Letter} - Create confirmation letter using standard template. Check red text in the letter.</t>
  </si>
  <si>
    <t>{PTPTN} - Create PTPTN waiver letter for graduate students with first class award.</t>
  </si>
  <si>
    <t>{PDF} - Save student information sheet in PDF format with student name as filename.</t>
  </si>
  <si>
    <t>{Goto} - Goto the student record in [Active], [Graduate] or [Withdraw] sheet.</t>
  </si>
  <si>
    <t>Inform Student on</t>
  </si>
  <si>
    <t>Notify student with e-mail on module(s) failed for semester S##-m</t>
  </si>
  <si>
    <t xml:space="preserve">  Failed Module</t>
  </si>
  <si>
    <t>Marco run for the whole sheet with in following manner</t>
  </si>
  <si>
    <t xml:space="preserve">  (NOT USED!!!)</t>
  </si>
  <si>
    <t xml:space="preserve"> - Enter @ in cell next to failed module to run marco to send notification mail to student. CHECK 3rd attempt failed student!!!</t>
  </si>
  <si>
    <t xml:space="preserve"> - Marco change @ to "P##-M" after generated email, indicating planning for next step.</t>
  </si>
  <si>
    <t xml:space="preserve"> - Change P##-M to appropiate S##-M (Repeat) or r##-M (Re-sit) as coming study plan</t>
  </si>
  <si>
    <t>Student Master List file</t>
  </si>
  <si>
    <t>Filename: BXXCU Student Master List yyyy-m_0.Planning.xlsm</t>
  </si>
  <si>
    <t>0.Planning</t>
  </si>
  <si>
    <t xml:space="preserve"> - Existing students' status after pre-board meeting, whereby study plan for next semester is created.</t>
  </si>
  <si>
    <t xml:space="preserve"> - Entries for semester 1 and semester 4 new students with the study plan is created.</t>
  </si>
  <si>
    <t xml:space="preserve"> - Use it to send e-mail to existing students to register modules for coming semester.</t>
  </si>
  <si>
    <t>Filename: BXXCU Student Master List yyyy-m_1.Sem Start.xlsm</t>
  </si>
  <si>
    <t>1.Sem Start</t>
  </si>
  <si>
    <t xml:space="preserve"> - Status after SAB and PAB meeting, marks and progression status updated accordingly. </t>
  </si>
  <si>
    <t xml:space="preserve"> - Study plan is correctly reflected with "S##-m" and "r##-m" code.</t>
  </si>
  <si>
    <t xml:space="preserve"> - Transfer new students data from [MasterList] sheet in "BXXCU Student Enrolment List yyyy-m.xlsm"</t>
  </si>
  <si>
    <t xml:space="preserve"> - Check study plan in [Active] sheet vs. modules registered in TCMS.</t>
  </si>
  <si>
    <t xml:space="preserve"> - Achieve after sending e-mail to remind Re-sit exam registration, 6 weeks before the exam week. </t>
  </si>
  <si>
    <t>Filename: BXXCU Student Master List yyyy-m_2.Pre-Board Result.xlsm</t>
  </si>
  <si>
    <t>2.Pre-Board Result</t>
  </si>
  <si>
    <t xml:space="preserve"> - Study plan is checked matching TCMS to prepare for pre-board.</t>
  </si>
  <si>
    <t xml:space="preserve"> - Generate module Marksheet file for lecturer to key in marks.</t>
  </si>
  <si>
    <t xml:space="preserve"> - After Pre-board meeting, copy in the pre-board finalised marks from Compare Mark Sheet file.</t>
  </si>
  <si>
    <t xml:space="preserve"> - Finalize next semester study plan and send e-mail to students to register modules for next semester.</t>
  </si>
  <si>
    <t xml:space="preserve"> - Create a copy as status 0.Planning file for next semester, then archieve.</t>
  </si>
  <si>
    <t>Filename: BXXCU Student Master List yyyy-m_3.SAB&amp;PAB Result.xlsm</t>
  </si>
  <si>
    <t>3.SAB&amp;PAB Result</t>
  </si>
  <si>
    <t xml:space="preserve"> - Compare marks in [Active] sheet and PAB sheets from CU. </t>
  </si>
  <si>
    <t xml:space="preserve"> - Marks updated according to CU-SAB &amp; PAB meeting final decision. Capped marks are reflected accordingly.</t>
  </si>
  <si>
    <t xml:space="preserve"> - Progression status updated accordingly. Graduate students are moved to [Graduate] sheet.</t>
  </si>
  <si>
    <t xml:space="preserve"> - Send e-mail to inform students on the finalised results.</t>
  </si>
  <si>
    <t xml:space="preserve"> - Create a copy as status 1.Sem Start file for next semester (week 2 of new semester), then archieve.</t>
  </si>
  <si>
    <t xml:space="preserve">Extension of table </t>
  </si>
  <si>
    <t>Add column to marks table following same format and key in new subject code in row 1</t>
  </si>
  <si>
    <t xml:space="preserve"> - new tech subject</t>
  </si>
  <si>
    <t>Add column to credit table and adjust formula accordingly</t>
  </si>
  <si>
    <t>… to be updated</t>
  </si>
  <si>
    <t>Date</t>
  </si>
  <si>
    <t>Version</t>
  </si>
  <si>
    <t>Usha</t>
  </si>
  <si>
    <t>Adapt the excel to BCSCUN</t>
  </si>
  <si>
    <t>Ver 3.8</t>
  </si>
  <si>
    <t>KM Chong</t>
  </si>
  <si>
    <t>1. Save BXXCU SLM Macro Library.xlam as Add-in in %USERPROFILE%\AppData\Roaming\Microsoft\AddIns
2. File-&gt;Options-&gt;Add-ins-&gt;Manage: Excel Add-ins, select BXXCU SLM Macro Library
3. VB editor -&gt; Tools -&gt; References, select BXXCU_MacroLibrary
4. Delete all the Macros modules in original files
5. Create Module1 with Function GoGetComment only.</t>
  </si>
  <si>
    <t>Ver 3.7</t>
  </si>
  <si>
    <t>Add YesNo to sending e-mail message box 
Fix bug in Sub Formula_NoCrossSheet(), Compare_Plan2TCMS() with A###??? Module code, Copy_Mark_from_MarkSheet() with r##-m only. 
Update Sub Label_St_Info_and_Compare_Header()  and Sub LabelTablesHeader()
Embed pdftotext.exe in {Log} sheet and update Sub Compare_Active2PAB()
Change all ThisWorkBook to ActiveWorkBook</t>
  </si>
  <si>
    <t>Ver 3.6</t>
  </si>
  <si>
    <t>Improve Compare Active marks with PAB sheet. 
Copy FileExist function to Int_Function
Update Userguide
Update Notice sheet for Elective Module and Pre-info Exam Result
Change all mail macro to use Subject and CC in Notice
Improve Send Result to Students marco</t>
  </si>
  <si>
    <t>Ver 3.5</t>
  </si>
  <si>
    <t>Add macro to update capped marks. 
Add macro to send results to students. 
Updated Notice row 7. 
Add click to continue for all macros that is sending mails.</t>
  </si>
  <si>
    <t>Ver 3.4</t>
  </si>
  <si>
    <t>Add fixing table header and formula in the Credit-Hr and Credit Table in Active, Graduate, Withdraw and MIA sheets; and modules code in St_Info and Compare sheets. Update Crlear Cross Sheet formular Sub</t>
  </si>
  <si>
    <t>Ver 3.3</t>
  </si>
  <si>
    <t>Modified for BCSCU and BCTCU. Added in MergeCUID function</t>
  </si>
  <si>
    <t>Ver 3.2</t>
  </si>
  <si>
    <t>Add in macro to compare Active sheet marks with PAB sheet</t>
  </si>
  <si>
    <t>2019-8_1.Sem Start</t>
  </si>
  <si>
    <t>Add in macro to generate Marksheet (CLO breakdown)</t>
  </si>
  <si>
    <t>Improve average calculator</t>
  </si>
  <si>
    <t>Add in Group Mail macro</t>
  </si>
  <si>
    <t>2018-8_1.Sem Start2Mid</t>
  </si>
  <si>
    <t>Add in St_Info Sheet</t>
  </si>
  <si>
    <t>2018-4_2. Pre Board Result</t>
  </si>
  <si>
    <t>Add in cGPA column to all sheets</t>
  </si>
  <si>
    <t>2018-4_1.Semester Plan</t>
  </si>
  <si>
    <t>Add macro to create Internship student list according to Career Service format</t>
  </si>
  <si>
    <t>Add macro to compare Master file planned module with TCMS registered module</t>
  </si>
  <si>
    <t>Students' progression status updated to 05/04/18 CU-PAB.</t>
  </si>
  <si>
    <t>Added progression column P-Yr2, P-Yr3 at column CW abd CX</t>
  </si>
  <si>
    <t>2018-1_3.CU-SAB</t>
  </si>
  <si>
    <t>Added in INT305AAE and INT306AAE, adjusted credit table formula and macro code accordingly.</t>
  </si>
  <si>
    <t>Updated Pre-board marks, made plan for re-sit and repeat students</t>
  </si>
  <si>
    <t>CU-ID</t>
  </si>
  <si>
    <t>Student Name (Surname, Forename)</t>
  </si>
  <si>
    <t>CW</t>
  </si>
  <si>
    <t>EX</t>
  </si>
  <si>
    <t>CHOO Hoi Lin</t>
  </si>
  <si>
    <t>Merge</t>
  </si>
  <si>
    <t>Copy CU-ID to Active Sheet by looking at the matched name</t>
  </si>
  <si>
    <t>ONG Wi Soon</t>
  </si>
  <si>
    <t>1. Copy all sheets' records from the  Mark Sheets Compare yyyy-m.xlsm to here.</t>
  </si>
  <si>
    <t>OOI Eugene</t>
  </si>
  <si>
    <t>Eugene</t>
  </si>
  <si>
    <t>2. Run Merge CU-ID marco.</t>
  </si>
  <si>
    <t>OOI Issac</t>
  </si>
  <si>
    <t xml:space="preserve"> Isaac</t>
  </si>
  <si>
    <t>3. For "Not found" items, key in the best search wording in column E. Do not use very common wording!</t>
  </si>
  <si>
    <t>BELHARECHE Myra</t>
  </si>
  <si>
    <t>Myra</t>
  </si>
  <si>
    <t>4. Run the Merge CU-ID marco again till all names are merged</t>
  </si>
  <si>
    <t>CHANDRAN Dharvin</t>
  </si>
  <si>
    <t>LIM Tyruz Wei Quan</t>
  </si>
  <si>
    <t>Tyruz Lim Wei Quan</t>
  </si>
  <si>
    <t>Label Syy-m in MasterSheet</t>
  </si>
  <si>
    <t>MEOW Erin Xue Wei</t>
  </si>
  <si>
    <t>Meow</t>
  </si>
  <si>
    <t>1. Click "V" button and key in the Syy-m in column M, first row of Subject Plan Overview.</t>
  </si>
  <si>
    <t>TOONG Jyh Yong</t>
  </si>
  <si>
    <t>2. Key in the filename of the Mark sheet Compare BXXCU yyyy-m.xlsm in the Marco Functions area.</t>
  </si>
  <si>
    <t>YEOH Choon Hong</t>
  </si>
  <si>
    <t>3. Click the Label Syy_m using Compare Marksheet button to run the macro.</t>
  </si>
  <si>
    <t>4. Check Compare Marksheet Excel file, all records found in the Master Sheet is marked green at column A.</t>
  </si>
  <si>
    <t>5. Click the "Copy Marks" button at the Macro Function area to copy marks from Compare Marksheet Excel file.</t>
  </si>
  <si>
    <t>ANG Chee Keat</t>
  </si>
  <si>
    <t>BARATHARAJAN Kaljoshuaran AL</t>
  </si>
  <si>
    <t>Kaljoshua</t>
  </si>
  <si>
    <t>CHEAH Ying Ying</t>
  </si>
  <si>
    <t>CHIAH Kah Hin</t>
  </si>
  <si>
    <t>CHUANG Jing Yee</t>
  </si>
  <si>
    <t>DEVANDARAN Mukunda Gauranga AL</t>
  </si>
  <si>
    <t>AB</t>
  </si>
  <si>
    <t>FARM Kaixuan</t>
  </si>
  <si>
    <t>GOH Cunn Khai</t>
  </si>
  <si>
    <t>GOH Jia Chwit</t>
  </si>
  <si>
    <t>HO Haw Liang</t>
  </si>
  <si>
    <t>HONG Zhi Ren</t>
  </si>
  <si>
    <t>HOO Weng Shang</t>
  </si>
  <si>
    <t>KAM Zhuang Sheng</t>
  </si>
  <si>
    <t>KHOO Din Jun</t>
  </si>
  <si>
    <t>Edmond Koay Wei Kuang</t>
  </si>
  <si>
    <t>LAU Kei Juen</t>
  </si>
  <si>
    <t>LAU Kuan Sin</t>
  </si>
  <si>
    <t>LEE Wen Fung</t>
  </si>
  <si>
    <t>LEONG Yong Peng</t>
  </si>
  <si>
    <t>LEOW Jie Han</t>
  </si>
  <si>
    <t>LIM Jiahee</t>
  </si>
  <si>
    <t>LIM Lip Joo</t>
  </si>
  <si>
    <t>LIM Lip Zhi</t>
  </si>
  <si>
    <t>LIM Phei Hong</t>
  </si>
  <si>
    <t>LIM Sing Seng</t>
  </si>
  <si>
    <t>LOW Yee Chin</t>
  </si>
  <si>
    <t>LU Chun Hung</t>
  </si>
  <si>
    <t>MADIALAGAN Sarrene AP</t>
  </si>
  <si>
    <t>MAH Evin Chien You</t>
  </si>
  <si>
    <t>Evin Mah</t>
  </si>
  <si>
    <t>Mandeep Singh Mann</t>
  </si>
  <si>
    <t>OOI Charmayne Li Shan</t>
  </si>
  <si>
    <t>Charmayne</t>
  </si>
  <si>
    <t>OOI Jun Ming</t>
  </si>
  <si>
    <t>PANG Damien Chun Kit</t>
  </si>
  <si>
    <t>Damien</t>
  </si>
  <si>
    <t>PEY Xin Yi</t>
  </si>
  <si>
    <t>QAWASMEH Yazan Hamdi</t>
  </si>
  <si>
    <t>Yazan</t>
  </si>
  <si>
    <t>SHO Eric</t>
  </si>
  <si>
    <t>Eric</t>
  </si>
  <si>
    <t>TAI Yuan Ze</t>
  </si>
  <si>
    <t>TAN Eng Khong</t>
  </si>
  <si>
    <t>TAN Hoe Theng</t>
  </si>
  <si>
    <t>TAN Wei Jian</t>
  </si>
  <si>
    <t>TAN You Sheng</t>
  </si>
  <si>
    <t>TEH Yong Choon</t>
  </si>
  <si>
    <t>TENG Wei Kang</t>
  </si>
  <si>
    <t>THOR Pey Gen</t>
  </si>
  <si>
    <t>TIOW Joesen Zu Xian</t>
  </si>
  <si>
    <t>Joesen</t>
  </si>
  <si>
    <t>VI Zhi Zhan</t>
  </si>
  <si>
    <t>YEOH Hong Yu</t>
  </si>
  <si>
    <t>YEOH Jeremy</t>
  </si>
  <si>
    <t>Jeremy Yeoh</t>
  </si>
  <si>
    <t>YEONG Carmen</t>
  </si>
  <si>
    <t>Evin Mah Chien You</t>
  </si>
  <si>
    <t>Yazan Hamdi Qawasmeh</t>
  </si>
  <si>
    <t>Eric Sho Huan Jie</t>
  </si>
  <si>
    <t>MANN Mandeep Singh</t>
  </si>
  <si>
    <t>Damien Pang</t>
  </si>
  <si>
    <t>BALACHANDRAN Ajith Kumar AL</t>
  </si>
  <si>
    <t>YONG Jia Yee</t>
  </si>
  <si>
    <t>CHEAH Tze Ying</t>
  </si>
  <si>
    <t>CHENG Tsu Jien</t>
  </si>
  <si>
    <t>CHOMESVARAN Rameshvaran</t>
  </si>
  <si>
    <t>CHONG Khai Neng</t>
  </si>
  <si>
    <t>CHONG Si Min</t>
  </si>
  <si>
    <t>CHUAH Kheng Lim</t>
  </si>
  <si>
    <t>HOO Ryan Jian Vern</t>
  </si>
  <si>
    <t>LEONG Nicholas Di Yong</t>
  </si>
  <si>
    <t>LIM Chien Vern</t>
  </si>
  <si>
    <t>LIM Yan Yi</t>
  </si>
  <si>
    <t>LOH Yee Wen</t>
  </si>
  <si>
    <t>LOOI Soong Ern</t>
  </si>
  <si>
    <t>ONG Jean Min</t>
  </si>
  <si>
    <t>ONG Jess</t>
  </si>
  <si>
    <t>ONG Yow Huah</t>
  </si>
  <si>
    <t>OOI Ee Shung</t>
  </si>
  <si>
    <t>SIM Jin Yi</t>
  </si>
  <si>
    <t>TAN Joel Vee Chuan</t>
  </si>
  <si>
    <t>TAN Wei Chung</t>
  </si>
  <si>
    <t>TEOH Eng Chuan</t>
  </si>
  <si>
    <t>TEOH Xuai Zhe</t>
  </si>
  <si>
    <t>TUNG Lee Hooi</t>
  </si>
  <si>
    <t>WONG Zhi Sheng</t>
  </si>
  <si>
    <t>CHONG Trevor Seang Chen</t>
  </si>
  <si>
    <t>HONG Jing Yeung</t>
  </si>
  <si>
    <t>KANAPPAN Komaler</t>
  </si>
  <si>
    <t>LIM Jessica Ji Sun</t>
  </si>
  <si>
    <t>NEOH Yi Ling</t>
  </si>
  <si>
    <t>ONG Mervyn Xing Han</t>
  </si>
  <si>
    <t>RANGAN Maanoj Kumar</t>
  </si>
  <si>
    <t>SOW Chun Jieh</t>
  </si>
  <si>
    <t>OOI Wey Sheng</t>
  </si>
  <si>
    <t>AYOOB KHAN Yasshmin Shah</t>
  </si>
  <si>
    <t>GOH Chun Yi</t>
  </si>
  <si>
    <t>HEAN Kok Hong</t>
  </si>
  <si>
    <t>LAM Yee Tong</t>
  </si>
  <si>
    <t>LEE Jack Sean</t>
  </si>
  <si>
    <t>LEE Wei Yin</t>
  </si>
  <si>
    <t>LIM Yu Tai</t>
  </si>
  <si>
    <t>NEOH Boon Yee</t>
  </si>
  <si>
    <t>NG Chee Ying</t>
  </si>
  <si>
    <t>SOO Wei Chean</t>
  </si>
  <si>
    <t>SUKUMARAN Sathish Kumar</t>
  </si>
  <si>
    <t>TAN Yong Kang</t>
  </si>
  <si>
    <t>TEOH Jeremy Yu Zhe</t>
  </si>
  <si>
    <t>YEAP Wei Jun</t>
  </si>
  <si>
    <t>LIM Yu Wei</t>
  </si>
  <si>
    <t>ANG Yit Soon</t>
  </si>
  <si>
    <t>BEH Si Fan</t>
  </si>
  <si>
    <t>BEH Xuan Yong</t>
  </si>
  <si>
    <t>HOE Xuan Wei</t>
  </si>
  <si>
    <t>LEE Jun Xian</t>
  </si>
  <si>
    <t>LIM Lukaz Wei Hwang</t>
  </si>
  <si>
    <t>MUNIANDY Puvan AL</t>
  </si>
  <si>
    <t>SAWAT Jayson</t>
  </si>
  <si>
    <t>SUGUMAR Logeswari</t>
  </si>
  <si>
    <t>TAN Lih Shen</t>
  </si>
  <si>
    <t>TAN Vanessa Min Hui</t>
  </si>
  <si>
    <t>BCSCU Modules' Marks for January 2022 Semester</t>
  </si>
  <si>
    <t>The Exam Board has met and concluded the marks for the January 2022 semester. Hereby I would like to inform you that you have attained the following results for the modules you have taken in this semester.</t>
  </si>
  <si>
    <t>GAN Kai Lun</t>
  </si>
  <si>
    <t>020727-07-0279</t>
  </si>
  <si>
    <t>+60(14)6049502</t>
  </si>
  <si>
    <t>gankailun00@gmail.com</t>
  </si>
  <si>
    <t>P20012432</t>
  </si>
  <si>
    <t>Hari Santhirhan A/l Segar Sultan</t>
  </si>
  <si>
    <t>000114-07-0171</t>
  </si>
  <si>
    <t>+60(14)3438805</t>
  </si>
  <si>
    <t>harisanthirhan15@gmail.com</t>
  </si>
  <si>
    <t>P22013945</t>
  </si>
  <si>
    <t>Lim Mei Xuan</t>
  </si>
  <si>
    <t>000731-07-0222</t>
  </si>
  <si>
    <t>+01(11)1984756</t>
  </si>
  <si>
    <t>solarxx2407@gmail.com</t>
  </si>
  <si>
    <t>P19011675</t>
  </si>
  <si>
    <t>LIM Woei Lee</t>
  </si>
  <si>
    <t>010222-07-0135</t>
  </si>
  <si>
    <t>+60(16)2227248</t>
  </si>
  <si>
    <t>lim14231@gmail.com</t>
  </si>
  <si>
    <t>P19011578</t>
  </si>
  <si>
    <t>Padmessh A/l KALYAN KUMAR</t>
  </si>
  <si>
    <t>030225-07-0657</t>
  </si>
  <si>
    <t>+60(12)4701301</t>
  </si>
  <si>
    <t>padmessh@gmail.com</t>
  </si>
  <si>
    <t>P20012426</t>
  </si>
  <si>
    <t>TAN Hou Yin</t>
  </si>
  <si>
    <t>020909-07-0245</t>
  </si>
  <si>
    <t>+60(12)4719652</t>
  </si>
  <si>
    <t>standard66m@gmail.com</t>
  </si>
  <si>
    <t>P20012588</t>
  </si>
  <si>
    <t xml:space="preserve">VICTOR Chieng Zee Xuan </t>
  </si>
  <si>
    <t>010703-07-0371</t>
  </si>
  <si>
    <t xml:space="preserve">Victorchiengzeexuan@gmail.com </t>
  </si>
  <si>
    <t>P22013940</t>
  </si>
  <si>
    <t xml:space="preserve">YEOH Teong Yew </t>
  </si>
  <si>
    <t>010110-07-0755</t>
  </si>
  <si>
    <t>+60(11)11760199</t>
  </si>
  <si>
    <t xml:space="preserve">teongyew@hotmail.com </t>
  </si>
  <si>
    <t>P19011174</t>
  </si>
  <si>
    <t>S24-1</t>
  </si>
  <si>
    <t>P20012439</t>
  </si>
  <si>
    <t>ONG Jia Jun</t>
  </si>
  <si>
    <t xml:space="preserve">020620-07-0105 </t>
  </si>
  <si>
    <t>+60(19)4651317</t>
  </si>
  <si>
    <t>iwannoverify@gmail.com</t>
  </si>
  <si>
    <t>SOEAT - Vasuky Mohanan</t>
  </si>
  <si>
    <t>SOEAT - Teng Wei Jian</t>
  </si>
  <si>
    <t>SOEAT - Koo Lee Chun</t>
  </si>
  <si>
    <t>SOEAT - Dr.Fakhitah</t>
  </si>
  <si>
    <t>r22-4</t>
  </si>
  <si>
    <t>r22-8</t>
  </si>
  <si>
    <t>BCSCU-E/3</t>
  </si>
  <si>
    <t>BCSCU-E/5</t>
  </si>
  <si>
    <t>BCSCU-E/6</t>
  </si>
  <si>
    <t>BCSCU-E/4</t>
  </si>
  <si>
    <t>SOEAT - Shymala (PT)</t>
  </si>
  <si>
    <t>SOEAT - Asvhini Subramaniam</t>
  </si>
  <si>
    <t>Allaberdi Allaberdiyev</t>
  </si>
  <si>
    <t>allaberdy27@gmail.com</t>
  </si>
  <si>
    <t xml:space="preserve">A1400789 </t>
  </si>
  <si>
    <t>+60(17)3821913</t>
  </si>
  <si>
    <t>Please be informed that in the coming semester, I have made the following study plan for you in the August 2022 semester. Should you want to take module(s) deviating from this recommended plan, please email and discuss with me.</t>
  </si>
  <si>
    <t xml:space="preserve">Online registration is available starting 17th August 2022. Please do registration according to the list given above so that you can start joining the class and access to Blackboard from the beginning of the semester. I wish you good luck and have fun in your study. </t>
  </si>
  <si>
    <t xml:space="preserve">P22014094 </t>
  </si>
  <si>
    <t>###SSSSS############</t>
  </si>
  <si>
    <t>Jan-2023</t>
  </si>
  <si>
    <t>Jan-2023 Course Listing generated based on {Active} sheet.</t>
  </si>
  <si>
    <t>5004CEM</t>
  </si>
  <si>
    <t>6x1</t>
  </si>
  <si>
    <t>6x1 (3 wks)</t>
  </si>
  <si>
    <t>6x1 (4 wks)</t>
  </si>
  <si>
    <t>5012CEM</t>
  </si>
  <si>
    <t>###SSSSS##########</t>
  </si>
  <si>
    <t>###SSSSS########</t>
  </si>
  <si>
    <t>######SSSSS##########</t>
  </si>
  <si>
    <t>########SSSSS############</t>
  </si>
  <si>
    <t>######SSSSS########</t>
  </si>
  <si>
    <t>######SSS##########</t>
  </si>
  <si>
    <t>BCSCUN/7</t>
  </si>
  <si>
    <t>BCSCUN/4</t>
  </si>
  <si>
    <t>BCSCUN/6</t>
  </si>
  <si>
    <t>Gan, Kai Lun</t>
  </si>
  <si>
    <t>INT206CDE</t>
  </si>
  <si>
    <t>INT210CT</t>
  </si>
  <si>
    <t>INT220CT</t>
  </si>
  <si>
    <t>Segar Sultan, Hari Santhirhan</t>
  </si>
  <si>
    <t>AB Shofi Ahammed, Faisal Ahme</t>
  </si>
  <si>
    <t>INT4002CEM(2)R</t>
  </si>
  <si>
    <t>Akmal Lau, Muhammad Darwis B</t>
  </si>
  <si>
    <t>INT4001CEM</t>
  </si>
  <si>
    <t>INT4002CEM</t>
  </si>
  <si>
    <t>Chan, Khai Shen</t>
  </si>
  <si>
    <t>Chng, Khai Siang</t>
  </si>
  <si>
    <t>Ian Lim, Ee Khai</t>
  </si>
  <si>
    <t>Lau, Wan Jing</t>
  </si>
  <si>
    <t>Lim, Wei Han</t>
  </si>
  <si>
    <t>Oh, Wen Chi</t>
  </si>
  <si>
    <t>Tan, Fern Yee</t>
  </si>
  <si>
    <t>Azman Shah, Sulaiman Sidek</t>
  </si>
  <si>
    <t>Chan, Kok Han</t>
  </si>
  <si>
    <t>Lim, Ni Feih</t>
  </si>
  <si>
    <t>Ota, Kazuki</t>
  </si>
  <si>
    <t>Tan, Yi Jia</t>
  </si>
  <si>
    <t>Teh, Ger Min</t>
  </si>
  <si>
    <t>Celine, Koay Yiwen</t>
  </si>
  <si>
    <t>Gonzales, Andrea</t>
  </si>
  <si>
    <t>Kalyan Kumar, Padmessh</t>
  </si>
  <si>
    <t>Koay, Jia Wei</t>
  </si>
  <si>
    <t>Liew, Pak Meng</t>
  </si>
  <si>
    <t>Lim, Mei xuan</t>
  </si>
  <si>
    <t>Lim, Pau Thing</t>
  </si>
  <si>
    <t>Lim, Woei Lee</t>
  </si>
  <si>
    <t>Ong, Jia Jun</t>
  </si>
  <si>
    <t>Ooi, Ying Jie</t>
  </si>
  <si>
    <t>Pang, Zi Yuan</t>
  </si>
  <si>
    <t>Quah, Zhi Chao</t>
  </si>
  <si>
    <t>Tan, Hou Yin</t>
  </si>
  <si>
    <t>INT220CT#</t>
  </si>
  <si>
    <t>Tan, Wen Bin</t>
  </si>
  <si>
    <t>Tan Lek Khee, Damien</t>
  </si>
  <si>
    <t>Teoh, Ze Yuen</t>
  </si>
  <si>
    <t>Victor, Chieng Zee Xuan</t>
  </si>
  <si>
    <t>Yeoh, Teong Yew</t>
  </si>
  <si>
    <t>S</t>
  </si>
  <si>
    <t>SEC</t>
  </si>
  <si>
    <t>SEeC</t>
  </si>
  <si>
    <t>SEEEC</t>
  </si>
  <si>
    <t>SEEEeeC</t>
  </si>
  <si>
    <t>SEEEeC</t>
  </si>
  <si>
    <t>EEC</t>
  </si>
  <si>
    <t>SEEC</t>
  </si>
  <si>
    <t>SEEeC</t>
  </si>
  <si>
    <t>SEEE</t>
  </si>
  <si>
    <t>Marksheet Compare MPU Aug2022_BCSCU.xlsm</t>
  </si>
  <si>
    <t>SPM, A-Levels</t>
  </si>
  <si>
    <t>SPM, STPM</t>
  </si>
  <si>
    <t>ICGSE, Foundation</t>
  </si>
  <si>
    <t>A-Level, International</t>
  </si>
  <si>
    <t>C</t>
  </si>
  <si>
    <t>Matriculation, SPM</t>
  </si>
  <si>
    <t>UEC</t>
  </si>
  <si>
    <t>SPM,</t>
  </si>
  <si>
    <t>ICGSE</t>
  </si>
  <si>
    <t>SPM, DIPLOMA</t>
  </si>
  <si>
    <t>ICGSE, DIPLOMA</t>
  </si>
  <si>
    <t>SPM, SEGI diploma</t>
  </si>
  <si>
    <t>SSSSSSS</t>
  </si>
  <si>
    <t>Lim Yan Yi</t>
  </si>
  <si>
    <t>P18009884</t>
  </si>
  <si>
    <t>C+</t>
  </si>
  <si>
    <t>S20-8</t>
  </si>
  <si>
    <t>SSSSSSSSS</t>
  </si>
  <si>
    <t>Looi Soong Ern</t>
  </si>
  <si>
    <t>P17008581</t>
  </si>
  <si>
    <t>SrSSSSSSSS</t>
  </si>
  <si>
    <t>Puvan A/L Muniandy</t>
  </si>
  <si>
    <t>P16007625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</si>
</sst>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0.0"/>
    <numFmt numFmtId="165" formatCode="0;\-0;\-;@"/>
    <numFmt numFmtId="166" formatCode="#0.0;\-#0.0;&quot;&quot;;@"/>
    <numFmt numFmtId="167" formatCode="0.0;\-0.0;\-;@"/>
    <numFmt numFmtId="168" formatCode="General\ &quot;done&quot;"/>
    <numFmt numFmtId="169" formatCode="&quot;Year 1:  &quot;General&quot; done&quot;"/>
    <numFmt numFmtId="170" formatCode="0.00;\-0.00;\-;@"/>
    <numFmt numFmtId="171" formatCode="0;\-0;;@"/>
    <numFmt numFmtId="172" formatCode="0.0_ ;\-0.0\ "/>
    <numFmt numFmtId="173" formatCode="[$-14409]d/m/yyyy;@"/>
    <numFmt numFmtId="174" formatCode="[$-14409]dd/mm/yyyy;@"/>
  </numFmts>
  <fonts count="66" x14ac:knownFonts="1">
    <font>
      <sz val="11"/>
      <color theme="1"/>
      <name val="Calibri"/>
      <family val="2"/>
      <scheme val="minor"/>
    </font>
    <font>
      <sz val="11"/>
      <color theme="1"/>
      <name val="Calibri"/>
      <family val="2"/>
      <scheme val="minor"/>
    </font>
    <font>
      <sz val="11"/>
      <color rgb="FFFF0000"/>
      <name val="Arial"/>
      <family val="2"/>
    </font>
    <font>
      <sz val="11"/>
      <name val="Arial"/>
      <family val="2"/>
    </font>
    <font>
      <sz val="10"/>
      <color theme="1"/>
      <name val="Arial"/>
      <family val="2"/>
    </font>
    <font>
      <sz val="10"/>
      <name val="Arial"/>
      <family val="2"/>
    </font>
    <font>
      <b/>
      <sz val="11"/>
      <color theme="1"/>
      <name val="Arial"/>
      <family val="2"/>
    </font>
    <font>
      <b/>
      <sz val="11"/>
      <color rgb="FFFF0000"/>
      <name val="Arial"/>
      <family val="2"/>
    </font>
    <font>
      <sz val="11"/>
      <color theme="1"/>
      <name val="Arial"/>
      <family val="2"/>
    </font>
    <font>
      <b/>
      <sz val="11"/>
      <name val="Arial"/>
      <family val="2"/>
    </font>
    <font>
      <u/>
      <sz val="10"/>
      <color indexed="12"/>
      <name val="Arial"/>
      <family val="2"/>
    </font>
    <font>
      <b/>
      <sz val="11"/>
      <color theme="3"/>
      <name val="Arial"/>
      <family val="2"/>
    </font>
    <font>
      <sz val="9"/>
      <color indexed="81"/>
      <name val="Tahoma"/>
      <family val="2"/>
    </font>
    <font>
      <b/>
      <sz val="9"/>
      <color indexed="81"/>
      <name val="Tahoma"/>
      <family val="2"/>
    </font>
    <font>
      <u/>
      <sz val="11"/>
      <color indexed="12"/>
      <name val="Arial"/>
      <family val="2"/>
    </font>
    <font>
      <b/>
      <u/>
      <sz val="11"/>
      <color theme="1"/>
      <name val="Arial"/>
      <family val="2"/>
    </font>
    <font>
      <b/>
      <sz val="11"/>
      <color theme="9" tint="-0.249977111117893"/>
      <name val="Arial"/>
      <family val="2"/>
    </font>
    <font>
      <b/>
      <sz val="11"/>
      <color theme="8" tint="-0.249977111117893"/>
      <name val="Arial"/>
      <family val="2"/>
    </font>
    <font>
      <b/>
      <sz val="11"/>
      <color theme="0"/>
      <name val="Calibri"/>
      <family val="2"/>
      <scheme val="minor"/>
    </font>
    <font>
      <sz val="11"/>
      <color rgb="FFFF0000"/>
      <name val="Calibri"/>
      <family val="2"/>
      <scheme val="minor"/>
    </font>
    <font>
      <b/>
      <sz val="11"/>
      <color theme="1"/>
      <name val="Calibri"/>
      <family val="2"/>
      <scheme val="minor"/>
    </font>
    <font>
      <sz val="11"/>
      <color theme="3" tint="-0.249977111117893"/>
      <name val="Arial"/>
      <family val="2"/>
    </font>
    <font>
      <sz val="11"/>
      <color theme="3" tint="0.39997558519241921"/>
      <name val="Arial"/>
      <family val="2"/>
    </font>
    <font>
      <sz val="11"/>
      <color rgb="FFC00000"/>
      <name val="Arial"/>
      <family val="2"/>
    </font>
    <font>
      <sz val="11"/>
      <color theme="0"/>
      <name val="Arial"/>
      <family val="2"/>
    </font>
    <font>
      <b/>
      <sz val="11"/>
      <color theme="0"/>
      <name val="Arial"/>
      <family val="2"/>
    </font>
    <font>
      <sz val="10"/>
      <color theme="0" tint="-0.499984740745262"/>
      <name val="Arial"/>
      <family val="2"/>
    </font>
    <font>
      <sz val="10"/>
      <name val="Arial"/>
      <family val="2"/>
    </font>
    <font>
      <b/>
      <sz val="11"/>
      <color rgb="FFFF0000"/>
      <name val="Calibri"/>
      <family val="2"/>
      <scheme val="minor"/>
    </font>
    <font>
      <sz val="11"/>
      <color theme="2" tint="-9.9978637043366805E-2"/>
      <name val="Calibri"/>
      <family val="2"/>
      <scheme val="minor"/>
    </font>
    <font>
      <b/>
      <u/>
      <sz val="9"/>
      <color indexed="81"/>
      <name val="Tahoma"/>
      <family val="2"/>
    </font>
    <font>
      <sz val="11"/>
      <color rgb="FF0000CC"/>
      <name val="Calibri"/>
      <family val="2"/>
      <scheme val="minor"/>
    </font>
    <font>
      <sz val="10"/>
      <color rgb="FF0000CC"/>
      <name val="Calibri"/>
      <family val="2"/>
      <scheme val="minor"/>
    </font>
    <font>
      <sz val="11"/>
      <color theme="0"/>
      <name val="Calibri"/>
      <family val="2"/>
      <scheme val="minor"/>
    </font>
    <font>
      <sz val="11"/>
      <name val="Calibri"/>
      <family val="2"/>
      <scheme val="minor"/>
    </font>
    <font>
      <sz val="11"/>
      <color theme="0" tint="-0.249977111117893"/>
      <name val="Calibri"/>
      <family val="2"/>
      <scheme val="minor"/>
    </font>
    <font>
      <b/>
      <sz val="11"/>
      <name val="Calibri"/>
      <family val="2"/>
      <scheme val="minor"/>
    </font>
    <font>
      <sz val="11"/>
      <color theme="1"/>
      <name val="Wingdings"/>
      <charset val="2"/>
    </font>
    <font>
      <sz val="10"/>
      <name val="Arial"/>
      <family val="2"/>
    </font>
    <font>
      <sz val="10"/>
      <name val="Arial"/>
      <family val="2"/>
    </font>
    <font>
      <b/>
      <sz val="11"/>
      <color rgb="FF000099"/>
      <name val="Calibri"/>
      <family val="2"/>
      <scheme val="minor"/>
    </font>
    <font>
      <b/>
      <sz val="11"/>
      <color rgb="FF000066"/>
      <name val="Arial"/>
      <family val="2"/>
    </font>
    <font>
      <sz val="10"/>
      <name val="Arial"/>
      <family val="2"/>
    </font>
    <font>
      <sz val="11"/>
      <color rgb="FF000000"/>
      <name val="Arial"/>
      <family val="2"/>
    </font>
    <font>
      <b/>
      <sz val="11"/>
      <color rgb="FF0000CC"/>
      <name val="Arial"/>
      <family val="2"/>
    </font>
    <font>
      <sz val="11"/>
      <color rgb="FF0000CC"/>
      <name val="Arial"/>
      <family val="2"/>
    </font>
    <font>
      <b/>
      <sz val="11"/>
      <color rgb="FF0000CC"/>
      <name val="Calibri"/>
      <family val="2"/>
      <scheme val="minor"/>
    </font>
    <font>
      <sz val="11"/>
      <color theme="1" tint="0.499984740745262"/>
      <name val="Calibri"/>
      <family val="2"/>
      <scheme val="minor"/>
    </font>
    <font>
      <sz val="11"/>
      <color theme="2" tint="-0.749992370372631"/>
      <name val="Arial"/>
      <family val="2"/>
    </font>
    <font>
      <b/>
      <sz val="16"/>
      <name val="Times New Roman"/>
      <family val="1"/>
    </font>
    <font>
      <b/>
      <sz val="20.5"/>
      <name val="Times New Roman"/>
      <family val="1"/>
    </font>
    <font>
      <b/>
      <sz val="9"/>
      <name val="Times New Roman"/>
      <family val="1"/>
    </font>
    <font>
      <b/>
      <sz val="10"/>
      <name val="Arial"/>
      <family val="2"/>
    </font>
    <font>
      <sz val="9"/>
      <name val="Times New Roman"/>
      <family val="1"/>
    </font>
    <font>
      <b/>
      <sz val="7"/>
      <name val="Times New Roman"/>
      <family val="1"/>
    </font>
    <font>
      <sz val="6.5"/>
      <name val="Tahoma"/>
      <family val="2"/>
    </font>
    <font>
      <sz val="7"/>
      <name val="Tahoma"/>
      <family val="2"/>
    </font>
    <font>
      <sz val="6"/>
      <name val="Tahoma"/>
      <family val="2"/>
    </font>
    <font>
      <b/>
      <sz val="11.5"/>
      <name val="Times New Roman"/>
      <family val="1"/>
    </font>
    <font>
      <b/>
      <sz val="11"/>
      <color rgb="FF000000"/>
      <name val="Calibri"/>
      <family val="2"/>
    </font>
    <font>
      <b/>
      <sz val="11"/>
      <color rgb="FF000080"/>
      <name val="Calibri"/>
      <family val="2"/>
    </font>
    <font>
      <b/>
      <sz val="11"/>
      <color rgb="FFFF0000"/>
      <name val="Calibri"/>
      <family val="2"/>
    </font>
    <font>
      <b/>
      <sz val="11"/>
      <color rgb="FF008000"/>
      <name val="Calibri"/>
      <family val="2"/>
    </font>
    <font>
      <sz val="11"/>
      <color rgb="FF000000"/>
      <name val="Calibri"/>
      <family val="2"/>
    </font>
    <font>
      <sz val="11"/>
      <color theme="2" tint="-0.89999084444715716"/>
      <name val="Calibri"/>
      <family val="2"/>
      <scheme val="minor"/>
    </font>
    <font>
      <sz val="11"/>
      <color theme="2" tint="-0.89999084444715716"/>
      <name val="Arial"/>
      <family val="2"/>
    </font>
  </fonts>
  <fills count="40">
    <fill>
      <patternFill patternType="none"/>
    </fill>
    <fill>
      <patternFill patternType="gray125"/>
    </fill>
    <fill>
      <patternFill patternType="solid">
        <fgColor theme="2" tint="-0.749992370372631"/>
        <bgColor indexed="64"/>
      </patternFill>
    </fill>
    <fill>
      <patternFill patternType="solid">
        <fgColor rgb="FFFFFF00"/>
        <bgColor indexed="64"/>
      </patternFill>
    </fill>
    <fill>
      <patternFill patternType="solid">
        <fgColor rgb="FFFFC0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rgb="FFCCECFF"/>
        <bgColor indexed="64"/>
      </patternFill>
    </fill>
    <fill>
      <patternFill patternType="solid">
        <fgColor theme="0" tint="-4.9989318521683403E-2"/>
        <bgColor indexed="64"/>
      </patternFill>
    </fill>
    <fill>
      <patternFill patternType="solid">
        <fgColor rgb="FFEEEEEE"/>
        <bgColor indexed="64"/>
      </patternFill>
    </fill>
    <fill>
      <patternFill patternType="solid">
        <fgColor rgb="FFC00000"/>
        <bgColor indexed="64"/>
      </patternFill>
    </fill>
    <fill>
      <patternFill patternType="solid">
        <fgColor theme="2"/>
        <bgColor indexed="64"/>
      </patternFill>
    </fill>
    <fill>
      <patternFill patternType="solid">
        <fgColor theme="3" tint="-0.249977111117893"/>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rgb="FFFFC8C8"/>
        <bgColor indexed="64"/>
      </patternFill>
    </fill>
    <fill>
      <patternFill patternType="solid">
        <fgColor theme="9" tint="-0.499984740745262"/>
        <bgColor indexed="64"/>
      </patternFill>
    </fill>
    <fill>
      <patternFill patternType="solid">
        <fgColor theme="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FFCCFF"/>
        <bgColor indexed="64"/>
      </patternFill>
    </fill>
    <fill>
      <patternFill patternType="solid">
        <fgColor theme="0" tint="-0.249977111117893"/>
        <bgColor indexed="64"/>
      </patternFill>
    </fill>
    <fill>
      <patternFill patternType="solid">
        <fgColor rgb="FFFFFF99"/>
        <bgColor indexed="64"/>
      </patternFill>
    </fill>
    <fill>
      <patternFill patternType="solid">
        <fgColor rgb="FF33CC33"/>
        <bgColor indexed="64"/>
      </patternFill>
    </fill>
    <fill>
      <patternFill patternType="solid">
        <fgColor indexed="15"/>
        <bgColor indexed="64"/>
      </patternFill>
    </fill>
    <fill>
      <patternFill patternType="solid">
        <fgColor rgb="FFFF0000"/>
        <bgColor indexed="64"/>
      </patternFill>
    </fill>
    <fill>
      <patternFill patternType="solid">
        <fgColor indexed="22"/>
        <bgColor indexed="64"/>
      </patternFill>
    </fill>
    <fill>
      <patternFill patternType="solid">
        <fgColor theme="0"/>
        <bgColor indexed="64"/>
      </patternFill>
    </fill>
    <fill>
      <patternFill patternType="solid">
        <fgColor theme="2" tint="-0.89999084444715716"/>
        <bgColor indexed="64"/>
      </patternFill>
    </fill>
    <fill>
      <patternFill patternType="solid">
        <fgColor indexed="11"/>
        <bgColor indexed="64"/>
      </patternFill>
    </fill>
  </fills>
  <borders count="92">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right style="thin">
        <color indexed="64"/>
      </right>
      <top/>
      <bottom style="thin">
        <color indexed="64"/>
      </bottom>
      <diagonal/>
    </border>
    <border>
      <left/>
      <right style="medium">
        <color indexed="64"/>
      </right>
      <top style="medium">
        <color indexed="64"/>
      </top>
      <bottom style="medium">
        <color indexed="64"/>
      </bottom>
      <diagonal/>
    </border>
    <border>
      <left/>
      <right style="medium">
        <color theme="0"/>
      </right>
      <top style="medium">
        <color indexed="64"/>
      </top>
      <bottom style="medium">
        <color indexed="64"/>
      </bottom>
      <diagonal/>
    </border>
    <border>
      <left style="thin">
        <color indexed="64"/>
      </left>
      <right style="medium">
        <color indexed="64"/>
      </right>
      <top style="thin">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top style="thin">
        <color indexed="64"/>
      </top>
      <bottom style="dotted">
        <color indexed="64"/>
      </bottom>
      <diagonal/>
    </border>
    <border>
      <left/>
      <right style="thin">
        <color indexed="64"/>
      </right>
      <top style="thin">
        <color indexed="64"/>
      </top>
      <bottom style="dotted">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dotted">
        <color indexed="64"/>
      </bottom>
      <diagonal/>
    </border>
    <border>
      <left/>
      <right style="thin">
        <color indexed="64"/>
      </right>
      <top style="medium">
        <color indexed="64"/>
      </top>
      <bottom style="dotted">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style="thin">
        <color indexed="64"/>
      </right>
      <top style="thin">
        <color indexed="64"/>
      </top>
      <bottom/>
      <diagonal/>
    </border>
    <border diagonalUp="1">
      <left style="thin">
        <color indexed="64"/>
      </left>
      <right style="medium">
        <color indexed="64"/>
      </right>
      <top style="thin">
        <color indexed="64"/>
      </top>
      <bottom style="medium">
        <color indexed="64"/>
      </bottom>
      <diagonal style="thin">
        <color indexed="64"/>
      </diagonal>
    </border>
    <border diagonalUp="1">
      <left style="thin">
        <color indexed="64"/>
      </left>
      <right style="medium">
        <color indexed="64"/>
      </right>
      <top style="medium">
        <color indexed="64"/>
      </top>
      <bottom style="thin">
        <color indexed="64"/>
      </bottom>
      <diagonal style="thin">
        <color indexed="64"/>
      </diagonal>
    </border>
    <border diagonalUp="1">
      <left style="thin">
        <color indexed="64"/>
      </left>
      <right style="medium">
        <color indexed="64"/>
      </right>
      <top style="thin">
        <color indexed="64"/>
      </top>
      <bottom style="thin">
        <color indexed="64"/>
      </bottom>
      <diagonal style="thin">
        <color indexed="64"/>
      </diagonal>
    </border>
    <border>
      <left/>
      <right/>
      <top style="thin">
        <color theme="0" tint="-0.24994659260841701"/>
      </top>
      <bottom style="thin">
        <color theme="0" tint="-0.24994659260841701"/>
      </bottom>
      <diagonal/>
    </border>
    <border>
      <left style="medium">
        <color indexed="64"/>
      </left>
      <right style="medium">
        <color indexed="64"/>
      </right>
      <top style="medium">
        <color indexed="64"/>
      </top>
      <bottom style="medium">
        <color indexed="64"/>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medium">
        <color indexed="64"/>
      </left>
      <right style="medium">
        <color indexed="64"/>
      </right>
      <top/>
      <bottom style="thin">
        <color indexed="64"/>
      </bottom>
      <diagonal/>
    </border>
    <border>
      <left style="medium">
        <color indexed="64"/>
      </left>
      <right style="thin">
        <color indexed="64"/>
      </right>
      <top style="dashed">
        <color indexed="64"/>
      </top>
      <bottom style="medium">
        <color indexed="64"/>
      </bottom>
      <diagonal/>
    </border>
    <border>
      <left style="thin">
        <color indexed="64"/>
      </left>
      <right style="thin">
        <color indexed="64"/>
      </right>
      <top style="dashed">
        <color indexed="64"/>
      </top>
      <bottom style="medium">
        <color indexed="64"/>
      </bottom>
      <diagonal/>
    </border>
    <border>
      <left style="thin">
        <color indexed="64"/>
      </left>
      <right/>
      <top style="dashed">
        <color indexed="64"/>
      </top>
      <bottom style="medium">
        <color indexed="64"/>
      </bottom>
      <diagonal/>
    </border>
    <border>
      <left style="thin">
        <color indexed="64"/>
      </left>
      <right style="medium">
        <color indexed="64"/>
      </right>
      <top style="dashed">
        <color indexed="64"/>
      </top>
      <bottom style="medium">
        <color indexed="64"/>
      </bottom>
      <diagonal/>
    </border>
    <border>
      <left/>
      <right style="thin">
        <color indexed="64"/>
      </right>
      <top style="dashed">
        <color indexed="64"/>
      </top>
      <bottom style="medium">
        <color indexed="64"/>
      </bottom>
      <diagonal/>
    </border>
  </borders>
  <cellStyleXfs count="17">
    <xf numFmtId="0" fontId="0" fillId="0" borderId="0"/>
    <xf numFmtId="0" fontId="5" fillId="0" borderId="0"/>
    <xf numFmtId="0" fontId="10" fillId="0" borderId="0" applyNumberFormat="0" applyFill="0" applyBorder="0" applyAlignment="0" applyProtection="0">
      <alignment vertical="top"/>
      <protection locked="0"/>
    </xf>
    <xf numFmtId="0" fontId="1" fillId="0" borderId="0"/>
    <xf numFmtId="0" fontId="5" fillId="0" borderId="0"/>
    <xf numFmtId="0" fontId="5" fillId="0" borderId="0"/>
    <xf numFmtId="43" fontId="5" fillId="0" borderId="0" applyFont="0" applyFill="0" applyBorder="0" applyAlignment="0" applyProtection="0"/>
    <xf numFmtId="43" fontId="1" fillId="0" borderId="0" applyFont="0" applyFill="0" applyBorder="0" applyAlignment="0" applyProtection="0"/>
    <xf numFmtId="0" fontId="27" fillId="0" borderId="0"/>
    <xf numFmtId="0" fontId="27" fillId="0" borderId="0"/>
    <xf numFmtId="9" fontId="1" fillId="0" borderId="0" applyFont="0" applyFill="0" applyBorder="0" applyAlignment="0" applyProtection="0"/>
    <xf numFmtId="0" fontId="38" fillId="0" borderId="0"/>
    <xf numFmtId="0" fontId="38" fillId="0" borderId="0"/>
    <xf numFmtId="0" fontId="39" fillId="0" borderId="0"/>
    <xf numFmtId="0" fontId="39" fillId="0" borderId="0"/>
    <xf numFmtId="0" fontId="42" fillId="0" borderId="0"/>
    <xf numFmtId="0" fontId="42" fillId="0" borderId="0"/>
  </cellStyleXfs>
  <cellXfs count="778">
    <xf numFmtId="0" fontId="0" fillId="0" borderId="0" xfId="0"/>
    <xf numFmtId="0" fontId="8" fillId="0" borderId="2" xfId="0" applyFont="1" applyBorder="1" applyAlignment="1">
      <alignment horizontal="center"/>
    </xf>
    <xf numFmtId="0" fontId="6" fillId="0" borderId="3" xfId="0" applyFont="1" applyBorder="1" applyAlignment="1">
      <alignment horizontal="center"/>
    </xf>
    <xf numFmtId="0" fontId="6" fillId="0" borderId="4" xfId="0" applyFont="1" applyBorder="1" applyAlignment="1">
      <alignment horizontal="center"/>
    </xf>
    <xf numFmtId="0" fontId="6" fillId="0" borderId="6" xfId="0" applyFont="1" applyBorder="1" applyAlignment="1">
      <alignment horizontal="center"/>
    </xf>
    <xf numFmtId="0" fontId="6" fillId="0" borderId="8" xfId="0" applyFont="1" applyBorder="1" applyAlignment="1">
      <alignment horizontal="center"/>
    </xf>
    <xf numFmtId="0" fontId="3" fillId="0" borderId="2" xfId="0" applyFont="1" applyBorder="1" applyAlignment="1">
      <alignment horizontal="center"/>
    </xf>
    <xf numFmtId="0" fontId="6" fillId="0" borderId="10" xfId="0" applyFont="1" applyBorder="1" applyAlignment="1">
      <alignment horizontal="center"/>
    </xf>
    <xf numFmtId="0" fontId="6" fillId="0" borderId="27" xfId="0" applyFont="1" applyBorder="1" applyAlignment="1">
      <alignment horizontal="center"/>
    </xf>
    <xf numFmtId="0" fontId="8" fillId="0" borderId="19" xfId="0" applyFont="1" applyBorder="1" applyAlignment="1">
      <alignment horizontal="center"/>
    </xf>
    <xf numFmtId="0" fontId="8" fillId="0" borderId="20" xfId="0" applyFont="1" applyBorder="1" applyAlignment="1">
      <alignment horizontal="center"/>
    </xf>
    <xf numFmtId="0" fontId="8" fillId="0" borderId="21" xfId="0" applyFont="1" applyBorder="1" applyAlignment="1">
      <alignment horizontal="center"/>
    </xf>
    <xf numFmtId="0" fontId="8" fillId="0" borderId="2" xfId="0" applyFont="1" applyBorder="1"/>
    <xf numFmtId="0" fontId="8" fillId="0" borderId="0" xfId="0" applyFont="1"/>
    <xf numFmtId="0" fontId="3" fillId="0" borderId="0" xfId="0" applyFont="1"/>
    <xf numFmtId="0" fontId="15" fillId="0" borderId="0" xfId="0" applyFont="1"/>
    <xf numFmtId="0" fontId="8" fillId="0" borderId="0" xfId="0" applyFont="1" applyAlignment="1">
      <alignment horizontal="center"/>
    </xf>
    <xf numFmtId="0" fontId="3" fillId="0" borderId="2" xfId="0" applyFont="1" applyBorder="1" applyAlignment="1">
      <alignment horizontal="center" vertical="center"/>
    </xf>
    <xf numFmtId="0" fontId="3" fillId="0" borderId="1" xfId="2" applyFont="1" applyFill="1" applyBorder="1" applyAlignment="1" applyProtection="1">
      <alignment horizontal="center" vertical="center"/>
    </xf>
    <xf numFmtId="0" fontId="8" fillId="0" borderId="1" xfId="0" applyFont="1" applyBorder="1" applyAlignment="1">
      <alignment horizontal="center" vertical="center"/>
    </xf>
    <xf numFmtId="0" fontId="3" fillId="0" borderId="2" xfId="2" applyFont="1" applyFill="1" applyBorder="1" applyAlignment="1" applyProtection="1">
      <alignment horizontal="left" vertical="center"/>
    </xf>
    <xf numFmtId="164" fontId="3" fillId="0" borderId="15" xfId="0" applyNumberFormat="1" applyFont="1" applyBorder="1"/>
    <xf numFmtId="0" fontId="8" fillId="0" borderId="16" xfId="0" applyFont="1" applyBorder="1" applyAlignment="1">
      <alignment horizontal="center"/>
    </xf>
    <xf numFmtId="0" fontId="8" fillId="0" borderId="25" xfId="0" applyFont="1" applyBorder="1"/>
    <xf numFmtId="0" fontId="8" fillId="0" borderId="14" xfId="0" applyFont="1" applyBorder="1"/>
    <xf numFmtId="0" fontId="0" fillId="8" borderId="15" xfId="0" applyFill="1" applyBorder="1" applyAlignment="1">
      <alignment vertical="top" wrapText="1"/>
    </xf>
    <xf numFmtId="0" fontId="0" fillId="0" borderId="19" xfId="0" applyBorder="1" applyAlignment="1">
      <alignment vertical="top" wrapText="1"/>
    </xf>
    <xf numFmtId="0" fontId="0" fillId="0" borderId="20" xfId="0" applyBorder="1" applyAlignment="1">
      <alignment vertical="top" wrapText="1"/>
    </xf>
    <xf numFmtId="0" fontId="0" fillId="0" borderId="21" xfId="0" applyBorder="1" applyAlignment="1">
      <alignment vertical="top" wrapText="1"/>
    </xf>
    <xf numFmtId="0" fontId="0" fillId="0" borderId="41" xfId="0" applyBorder="1" applyAlignment="1">
      <alignment vertical="top" wrapText="1"/>
    </xf>
    <xf numFmtId="0" fontId="0" fillId="0" borderId="42" xfId="0" applyBorder="1" applyAlignment="1">
      <alignment vertical="top" wrapText="1"/>
    </xf>
    <xf numFmtId="0" fontId="0" fillId="0" borderId="43" xfId="0" applyBorder="1" applyAlignment="1">
      <alignment vertical="top" wrapText="1"/>
    </xf>
    <xf numFmtId="0" fontId="6" fillId="11" borderId="44" xfId="0" applyFont="1" applyFill="1" applyBorder="1" applyAlignment="1">
      <alignment horizontal="center"/>
    </xf>
    <xf numFmtId="0" fontId="6" fillId="11" borderId="29" xfId="0" applyFont="1" applyFill="1" applyBorder="1" applyAlignment="1">
      <alignment horizontal="center"/>
    </xf>
    <xf numFmtId="0" fontId="6" fillId="12" borderId="44" xfId="0" applyFont="1" applyFill="1" applyBorder="1" applyAlignment="1">
      <alignment horizontal="center"/>
    </xf>
    <xf numFmtId="0" fontId="6" fillId="12" borderId="29" xfId="0" applyFont="1" applyFill="1" applyBorder="1" applyAlignment="1">
      <alignment horizontal="center"/>
    </xf>
    <xf numFmtId="0" fontId="6" fillId="10" borderId="44" xfId="0" applyFont="1" applyFill="1" applyBorder="1" applyAlignment="1">
      <alignment horizontal="center"/>
    </xf>
    <xf numFmtId="0" fontId="6" fillId="10" borderId="29" xfId="0" applyFont="1" applyFill="1" applyBorder="1" applyAlignment="1">
      <alignment horizontal="center"/>
    </xf>
    <xf numFmtId="0" fontId="6" fillId="9" borderId="44" xfId="0" applyFont="1" applyFill="1" applyBorder="1" applyAlignment="1">
      <alignment horizontal="center"/>
    </xf>
    <xf numFmtId="0" fontId="6" fillId="9" borderId="29" xfId="0" applyFont="1" applyFill="1" applyBorder="1" applyAlignment="1">
      <alignment horizontal="center"/>
    </xf>
    <xf numFmtId="0" fontId="6" fillId="0" borderId="42" xfId="0" applyFont="1" applyBorder="1" applyAlignment="1">
      <alignment horizontal="center"/>
    </xf>
    <xf numFmtId="0" fontId="0" fillId="13" borderId="2" xfId="0" applyFill="1" applyBorder="1"/>
    <xf numFmtId="0" fontId="0" fillId="14" borderId="2" xfId="0" applyFill="1" applyBorder="1"/>
    <xf numFmtId="0" fontId="0" fillId="13" borderId="7" xfId="0" applyFill="1" applyBorder="1"/>
    <xf numFmtId="0" fontId="0" fillId="14" borderId="7" xfId="0" applyFill="1" applyBorder="1"/>
    <xf numFmtId="0" fontId="0" fillId="14" borderId="47" xfId="0" applyFill="1" applyBorder="1"/>
    <xf numFmtId="0" fontId="20" fillId="13" borderId="42" xfId="0" applyFont="1" applyFill="1" applyBorder="1"/>
    <xf numFmtId="0" fontId="20" fillId="14" borderId="42" xfId="0" applyFont="1" applyFill="1" applyBorder="1"/>
    <xf numFmtId="0" fontId="0" fillId="13" borderId="47" xfId="0" applyFill="1" applyBorder="1"/>
    <xf numFmtId="0" fontId="20" fillId="15" borderId="42" xfId="0" applyFont="1" applyFill="1" applyBorder="1"/>
    <xf numFmtId="0" fontId="0" fillId="15" borderId="2" xfId="0" applyFill="1" applyBorder="1"/>
    <xf numFmtId="0" fontId="0" fillId="15" borderId="7" xfId="0" applyFill="1" applyBorder="1"/>
    <xf numFmtId="0" fontId="20" fillId="15" borderId="47" xfId="0" applyFont="1" applyFill="1" applyBorder="1"/>
    <xf numFmtId="0" fontId="6" fillId="0" borderId="0" xfId="0" applyFont="1"/>
    <xf numFmtId="14" fontId="0" fillId="0" borderId="0" xfId="0" applyNumberFormat="1" applyAlignment="1">
      <alignment vertical="top"/>
    </xf>
    <xf numFmtId="0" fontId="0" fillId="0" borderId="0" xfId="0" applyAlignment="1">
      <alignment vertical="top"/>
    </xf>
    <xf numFmtId="0" fontId="0" fillId="0" borderId="0" xfId="0" applyAlignment="1">
      <alignment vertical="top" wrapText="1"/>
    </xf>
    <xf numFmtId="0" fontId="0" fillId="13" borderId="2" xfId="0" applyFill="1" applyBorder="1" applyAlignment="1">
      <alignment wrapText="1"/>
    </xf>
    <xf numFmtId="0" fontId="8" fillId="6" borderId="16" xfId="0" applyFont="1" applyFill="1" applyBorder="1" applyAlignment="1">
      <alignment horizontal="center"/>
    </xf>
    <xf numFmtId="0" fontId="9" fillId="8" borderId="15" xfId="0" applyFont="1" applyFill="1" applyBorder="1" applyAlignment="1">
      <alignment horizontal="center"/>
    </xf>
    <xf numFmtId="0" fontId="9" fillId="8" borderId="2" xfId="0" applyFont="1" applyFill="1" applyBorder="1" applyAlignment="1">
      <alignment horizontal="center"/>
    </xf>
    <xf numFmtId="0" fontId="6" fillId="8" borderId="2" xfId="0" applyFont="1" applyFill="1" applyBorder="1" applyAlignment="1">
      <alignment horizontal="center"/>
    </xf>
    <xf numFmtId="0" fontId="6" fillId="8" borderId="23" xfId="0" applyFont="1" applyFill="1" applyBorder="1" applyAlignment="1">
      <alignment horizontal="center"/>
    </xf>
    <xf numFmtId="0" fontId="8" fillId="8" borderId="19" xfId="0" applyFont="1" applyFill="1" applyBorder="1" applyAlignment="1">
      <alignment horizontal="center"/>
    </xf>
    <xf numFmtId="0" fontId="8" fillId="8" borderId="20" xfId="0" applyFont="1" applyFill="1" applyBorder="1" applyAlignment="1">
      <alignment horizontal="center"/>
    </xf>
    <xf numFmtId="0" fontId="8" fillId="8" borderId="21" xfId="0" applyFont="1" applyFill="1" applyBorder="1" applyAlignment="1">
      <alignment horizontal="center"/>
    </xf>
    <xf numFmtId="0" fontId="8" fillId="8" borderId="1" xfId="0" applyFont="1" applyFill="1" applyBorder="1"/>
    <xf numFmtId="0" fontId="8" fillId="8" borderId="2" xfId="0" applyFont="1" applyFill="1" applyBorder="1"/>
    <xf numFmtId="0" fontId="8" fillId="8" borderId="16" xfId="0" applyFont="1" applyFill="1" applyBorder="1"/>
    <xf numFmtId="0" fontId="26" fillId="0" borderId="17" xfId="0" applyFont="1" applyBorder="1" applyAlignment="1">
      <alignment horizontal="center"/>
    </xf>
    <xf numFmtId="0" fontId="26" fillId="0" borderId="0" xfId="0" applyFont="1" applyAlignment="1">
      <alignment horizontal="center"/>
    </xf>
    <xf numFmtId="0" fontId="26" fillId="0" borderId="18"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8" fillId="0" borderId="15" xfId="0" applyFont="1" applyBorder="1" applyAlignment="1">
      <alignment horizontal="center"/>
    </xf>
    <xf numFmtId="0" fontId="6" fillId="8" borderId="46" xfId="0" applyFont="1" applyFill="1" applyBorder="1" applyAlignment="1">
      <alignment horizontal="center"/>
    </xf>
    <xf numFmtId="0" fontId="8" fillId="8" borderId="34" xfId="0" applyFont="1" applyFill="1" applyBorder="1" applyAlignment="1">
      <alignment horizontal="center"/>
    </xf>
    <xf numFmtId="0" fontId="28" fillId="0" borderId="0" xfId="0" applyFont="1"/>
    <xf numFmtId="0" fontId="18" fillId="16" borderId="52" xfId="0" applyFont="1" applyFill="1" applyBorder="1" applyAlignment="1">
      <alignment horizontal="center"/>
    </xf>
    <xf numFmtId="0" fontId="18" fillId="16" borderId="54" xfId="0" applyFont="1" applyFill="1" applyBorder="1" applyAlignment="1">
      <alignment horizontal="center" wrapText="1"/>
    </xf>
    <xf numFmtId="0" fontId="18" fillId="16" borderId="55" xfId="0" applyFont="1" applyFill="1" applyBorder="1" applyAlignment="1">
      <alignment horizontal="center" wrapText="1"/>
    </xf>
    <xf numFmtId="0" fontId="18" fillId="16" borderId="52" xfId="0" applyFont="1" applyFill="1" applyBorder="1" applyAlignment="1">
      <alignment horizontal="center" wrapText="1"/>
    </xf>
    <xf numFmtId="0" fontId="18" fillId="16" borderId="53" xfId="0" applyFont="1" applyFill="1" applyBorder="1" applyAlignment="1">
      <alignment horizontal="center" wrapText="1"/>
    </xf>
    <xf numFmtId="0" fontId="18" fillId="16" borderId="2" xfId="0" applyFont="1" applyFill="1" applyBorder="1" applyAlignment="1">
      <alignment horizontal="center"/>
    </xf>
    <xf numFmtId="0" fontId="18" fillId="16" borderId="3" xfId="0" applyFont="1" applyFill="1" applyBorder="1"/>
    <xf numFmtId="0" fontId="18" fillId="16" borderId="4" xfId="0" applyFont="1" applyFill="1" applyBorder="1" applyAlignment="1">
      <alignment horizontal="center"/>
    </xf>
    <xf numFmtId="0" fontId="18" fillId="16" borderId="5" xfId="0" applyFont="1" applyFill="1" applyBorder="1" applyAlignment="1">
      <alignment horizontal="center"/>
    </xf>
    <xf numFmtId="0" fontId="0" fillId="8" borderId="38" xfId="0" applyFill="1" applyBorder="1" applyAlignment="1">
      <alignment vertical="top" wrapText="1"/>
    </xf>
    <xf numFmtId="0" fontId="0" fillId="8" borderId="7" xfId="0" applyFill="1" applyBorder="1" applyAlignment="1">
      <alignment vertical="top" wrapText="1"/>
    </xf>
    <xf numFmtId="0" fontId="20" fillId="8" borderId="7" xfId="0" applyFont="1" applyFill="1" applyBorder="1" applyAlignment="1">
      <alignment vertical="top" wrapText="1"/>
    </xf>
    <xf numFmtId="0" fontId="0" fillId="8" borderId="2" xfId="0" applyFill="1" applyBorder="1" applyAlignment="1">
      <alignment vertical="top" wrapText="1"/>
    </xf>
    <xf numFmtId="0" fontId="20" fillId="8" borderId="2" xfId="0" applyFont="1" applyFill="1" applyBorder="1" applyAlignment="1">
      <alignment vertical="top" wrapText="1"/>
    </xf>
    <xf numFmtId="0" fontId="20" fillId="8" borderId="16" xfId="0" applyFont="1" applyFill="1" applyBorder="1" applyAlignment="1">
      <alignment vertical="top" wrapText="1"/>
    </xf>
    <xf numFmtId="0" fontId="0" fillId="16" borderId="0" xfId="0" applyFill="1" applyAlignment="1">
      <alignment horizontal="center"/>
    </xf>
    <xf numFmtId="0" fontId="25" fillId="18" borderId="42" xfId="0" applyFont="1" applyFill="1" applyBorder="1" applyAlignment="1">
      <alignment horizontal="center"/>
    </xf>
    <xf numFmtId="0" fontId="0" fillId="0" borderId="0" xfId="0" applyAlignment="1">
      <alignment horizontal="left" vertical="top"/>
    </xf>
    <xf numFmtId="0" fontId="6" fillId="0" borderId="0" xfId="0" applyFont="1" applyAlignment="1">
      <alignment horizontal="right"/>
    </xf>
    <xf numFmtId="0" fontId="8" fillId="25" borderId="0" xfId="0" applyFont="1" applyFill="1"/>
    <xf numFmtId="0" fontId="18" fillId="16" borderId="67" xfId="0" applyFont="1" applyFill="1" applyBorder="1" applyAlignment="1">
      <alignment horizontal="center" wrapText="1"/>
    </xf>
    <xf numFmtId="0" fontId="18" fillId="16" borderId="68" xfId="0" applyFont="1" applyFill="1" applyBorder="1" applyAlignment="1">
      <alignment horizontal="center" wrapText="1"/>
    </xf>
    <xf numFmtId="0" fontId="18" fillId="16" borderId="54" xfId="0" applyFont="1" applyFill="1" applyBorder="1" applyAlignment="1">
      <alignment horizontal="center"/>
    </xf>
    <xf numFmtId="164" fontId="8" fillId="2" borderId="2" xfId="0" applyNumberFormat="1" applyFont="1" applyFill="1" applyBorder="1"/>
    <xf numFmtId="164" fontId="8" fillId="2" borderId="16" xfId="0" applyNumberFormat="1" applyFont="1" applyFill="1" applyBorder="1"/>
    <xf numFmtId="164" fontId="3" fillId="0" borderId="2" xfId="0" applyNumberFormat="1" applyFont="1" applyBorder="1"/>
    <xf numFmtId="0" fontId="20" fillId="0" borderId="0" xfId="0" applyFont="1" applyAlignment="1">
      <alignment horizontal="right"/>
    </xf>
    <xf numFmtId="0" fontId="20" fillId="0" borderId="0" xfId="0" applyFont="1"/>
    <xf numFmtId="0" fontId="31" fillId="0" borderId="0" xfId="0" applyFont="1"/>
    <xf numFmtId="0" fontId="35" fillId="0" borderId="0" xfId="0" applyFont="1" applyAlignment="1">
      <alignment horizontal="center"/>
    </xf>
    <xf numFmtId="0" fontId="32" fillId="0" borderId="0" xfId="0" applyFont="1" applyAlignment="1">
      <alignment horizontal="left" indent="1"/>
    </xf>
    <xf numFmtId="0" fontId="0" fillId="13" borderId="0" xfId="0" applyFill="1" applyAlignment="1">
      <alignment horizontal="center"/>
    </xf>
    <xf numFmtId="0" fontId="20" fillId="0" borderId="1" xfId="0" applyFont="1" applyBorder="1" applyAlignment="1">
      <alignment horizontal="right"/>
    </xf>
    <xf numFmtId="165" fontId="0" fillId="13" borderId="49" xfId="0" applyNumberFormat="1" applyFill="1" applyBorder="1" applyAlignment="1">
      <alignment horizontal="center"/>
    </xf>
    <xf numFmtId="167" fontId="0" fillId="13" borderId="49" xfId="0" applyNumberFormat="1" applyFill="1" applyBorder="1" applyAlignment="1">
      <alignment horizontal="center"/>
    </xf>
    <xf numFmtId="0" fontId="37" fillId="0" borderId="0" xfId="0" applyFont="1" applyAlignment="1">
      <alignment horizontal="center"/>
    </xf>
    <xf numFmtId="0" fontId="20" fillId="0" borderId="46" xfId="0" applyFont="1" applyBorder="1" applyAlignment="1">
      <alignment horizontal="right"/>
    </xf>
    <xf numFmtId="165" fontId="0" fillId="13" borderId="56" xfId="0" applyNumberFormat="1" applyFill="1" applyBorder="1" applyAlignment="1">
      <alignment horizontal="center"/>
    </xf>
    <xf numFmtId="0" fontId="0" fillId="13" borderId="75" xfId="0" applyFill="1" applyBorder="1"/>
    <xf numFmtId="17" fontId="0" fillId="13" borderId="75" xfId="0" applyNumberFormat="1" applyFill="1" applyBorder="1" applyAlignment="1">
      <alignment horizontal="center"/>
    </xf>
    <xf numFmtId="0" fontId="0" fillId="0" borderId="0" xfId="0" applyAlignment="1">
      <alignment horizontal="right"/>
    </xf>
    <xf numFmtId="0" fontId="0" fillId="13" borderId="75" xfId="0" applyFill="1" applyBorder="1" applyAlignment="1">
      <alignment horizontal="left"/>
    </xf>
    <xf numFmtId="0" fontId="0" fillId="13" borderId="75" xfId="0" applyFill="1" applyBorder="1" applyAlignment="1">
      <alignment horizontal="center"/>
    </xf>
    <xf numFmtId="0" fontId="18" fillId="16" borderId="3" xfId="0" applyFont="1" applyFill="1" applyBorder="1" applyAlignment="1">
      <alignment horizontal="center"/>
    </xf>
    <xf numFmtId="0" fontId="18" fillId="16" borderId="66" xfId="0" applyFont="1" applyFill="1" applyBorder="1" applyAlignment="1">
      <alignment horizontal="center"/>
    </xf>
    <xf numFmtId="0" fontId="18" fillId="16" borderId="58" xfId="0" applyFont="1" applyFill="1" applyBorder="1" applyAlignment="1">
      <alignment horizontal="center"/>
    </xf>
    <xf numFmtId="0" fontId="18" fillId="16" borderId="57" xfId="0" applyFont="1" applyFill="1" applyBorder="1" applyAlignment="1">
      <alignment horizontal="center"/>
    </xf>
    <xf numFmtId="0" fontId="20" fillId="0" borderId="22" xfId="0" applyFont="1" applyBorder="1" applyAlignment="1">
      <alignment horizontal="left" indent="1"/>
    </xf>
    <xf numFmtId="0" fontId="20" fillId="0" borderId="25" xfId="0" applyFont="1" applyBorder="1" applyAlignment="1">
      <alignment horizontal="left" indent="1"/>
    </xf>
    <xf numFmtId="165" fontId="0" fillId="13" borderId="23" xfId="0" applyNumberFormat="1" applyFill="1" applyBorder="1" applyAlignment="1">
      <alignment horizontal="center"/>
    </xf>
    <xf numFmtId="0" fontId="20" fillId="0" borderId="11" xfId="0" applyFont="1" applyBorder="1" applyAlignment="1">
      <alignment horizontal="left" indent="1"/>
    </xf>
    <xf numFmtId="0" fontId="20" fillId="0" borderId="12" xfId="0" applyFont="1" applyBorder="1" applyAlignment="1">
      <alignment horizontal="left" indent="1"/>
    </xf>
    <xf numFmtId="0" fontId="20" fillId="0" borderId="64" xfId="0" applyFont="1" applyBorder="1" applyAlignment="1">
      <alignment horizontal="left" indent="1"/>
    </xf>
    <xf numFmtId="0" fontId="20" fillId="0" borderId="65" xfId="0" applyFont="1" applyBorder="1" applyAlignment="1">
      <alignment horizontal="left" indent="1"/>
    </xf>
    <xf numFmtId="0" fontId="20" fillId="0" borderId="15" xfId="0" applyFont="1" applyBorder="1" applyAlignment="1">
      <alignment horizontal="left" indent="1"/>
    </xf>
    <xf numFmtId="0" fontId="20" fillId="0" borderId="10" xfId="0" applyFont="1" applyBorder="1" applyAlignment="1">
      <alignment horizontal="left" indent="1"/>
    </xf>
    <xf numFmtId="165" fontId="0" fillId="13" borderId="16" xfId="0" applyNumberFormat="1" applyFill="1" applyBorder="1" applyAlignment="1">
      <alignment horizontal="center"/>
    </xf>
    <xf numFmtId="0" fontId="20" fillId="0" borderId="26" xfId="0" applyFont="1" applyBorder="1" applyAlignment="1">
      <alignment horizontal="left" indent="1"/>
    </xf>
    <xf numFmtId="0" fontId="20" fillId="0" borderId="49" xfId="0" applyFont="1" applyBorder="1" applyAlignment="1">
      <alignment horizontal="left" indent="1"/>
    </xf>
    <xf numFmtId="0" fontId="20" fillId="0" borderId="61" xfId="0" applyFont="1" applyBorder="1" applyAlignment="1">
      <alignment horizontal="left" indent="1"/>
    </xf>
    <xf numFmtId="0" fontId="20" fillId="0" borderId="62" xfId="0" applyFont="1" applyBorder="1" applyAlignment="1">
      <alignment horizontal="left" indent="1"/>
    </xf>
    <xf numFmtId="0" fontId="20" fillId="0" borderId="19" xfId="0" applyFont="1" applyBorder="1" applyAlignment="1">
      <alignment horizontal="left" indent="1"/>
    </xf>
    <xf numFmtId="0" fontId="20" fillId="0" borderId="27" xfId="0" applyFont="1" applyBorder="1" applyAlignment="1">
      <alignment horizontal="left" indent="1"/>
    </xf>
    <xf numFmtId="165" fontId="0" fillId="13" borderId="21" xfId="0" applyNumberFormat="1" applyFill="1" applyBorder="1" applyAlignment="1">
      <alignment horizontal="center"/>
    </xf>
    <xf numFmtId="0" fontId="20" fillId="0" borderId="28" xfId="0" applyFont="1" applyBorder="1" applyAlignment="1">
      <alignment horizontal="left" indent="1"/>
    </xf>
    <xf numFmtId="0" fontId="20" fillId="0" borderId="63" xfId="0" applyFont="1" applyBorder="1"/>
    <xf numFmtId="169" fontId="20" fillId="17" borderId="6" xfId="0" applyNumberFormat="1" applyFont="1" applyFill="1" applyBorder="1" applyAlignment="1">
      <alignment horizontal="center"/>
    </xf>
    <xf numFmtId="0" fontId="20" fillId="17" borderId="37" xfId="0" applyFont="1" applyFill="1" applyBorder="1" applyAlignment="1">
      <alignment horizontal="right"/>
    </xf>
    <xf numFmtId="167" fontId="20" fillId="17" borderId="57" xfId="0" applyNumberFormat="1" applyFont="1" applyFill="1" applyBorder="1" applyAlignment="1">
      <alignment horizontal="center"/>
    </xf>
    <xf numFmtId="0" fontId="20" fillId="17" borderId="6" xfId="0" applyFont="1" applyFill="1" applyBorder="1" applyAlignment="1">
      <alignment horizontal="center"/>
    </xf>
    <xf numFmtId="168" fontId="20" fillId="17" borderId="37" xfId="0" applyNumberFormat="1" applyFont="1" applyFill="1" applyBorder="1" applyAlignment="1">
      <alignment horizontal="center"/>
    </xf>
    <xf numFmtId="0" fontId="20" fillId="17" borderId="6" xfId="0" applyFont="1" applyFill="1" applyBorder="1"/>
    <xf numFmtId="165" fontId="20" fillId="17" borderId="57" xfId="0" applyNumberFormat="1" applyFont="1" applyFill="1" applyBorder="1" applyAlignment="1">
      <alignment horizontal="center"/>
    </xf>
    <xf numFmtId="0" fontId="18" fillId="16" borderId="8" xfId="0" applyFont="1" applyFill="1" applyBorder="1" applyAlignment="1">
      <alignment horizontal="center"/>
    </xf>
    <xf numFmtId="0" fontId="18" fillId="16" borderId="9" xfId="0" applyFont="1" applyFill="1" applyBorder="1" applyAlignment="1">
      <alignment horizontal="center"/>
    </xf>
    <xf numFmtId="0" fontId="20" fillId="0" borderId="22" xfId="0" applyFont="1" applyBorder="1" applyAlignment="1">
      <alignment horizontal="left"/>
    </xf>
    <xf numFmtId="165" fontId="35" fillId="0" borderId="24" xfId="0" applyNumberFormat="1" applyFont="1" applyBorder="1" applyAlignment="1">
      <alignment horizontal="center"/>
    </xf>
    <xf numFmtId="165" fontId="35" fillId="0" borderId="13" xfId="0" applyNumberFormat="1" applyFont="1" applyBorder="1" applyAlignment="1">
      <alignment horizontal="center"/>
    </xf>
    <xf numFmtId="166" fontId="0" fillId="13" borderId="22" xfId="0" applyNumberFormat="1" applyFill="1" applyBorder="1" applyAlignment="1">
      <alignment horizontal="center"/>
    </xf>
    <xf numFmtId="166" fontId="0" fillId="13" borderId="24" xfId="0" applyNumberFormat="1" applyFill="1" applyBorder="1" applyAlignment="1">
      <alignment horizontal="center"/>
    </xf>
    <xf numFmtId="166" fontId="0" fillId="13" borderId="23" xfId="0" applyNumberFormat="1" applyFill="1" applyBorder="1" applyAlignment="1">
      <alignment horizontal="center"/>
    </xf>
    <xf numFmtId="165" fontId="35" fillId="0" borderId="12" xfId="0" applyNumberFormat="1" applyFont="1" applyBorder="1" applyAlignment="1">
      <alignment horizontal="center"/>
    </xf>
    <xf numFmtId="165" fontId="0" fillId="13" borderId="22" xfId="0" applyNumberFormat="1" applyFill="1" applyBorder="1" applyAlignment="1">
      <alignment horizontal="center"/>
    </xf>
    <xf numFmtId="0" fontId="20" fillId="0" borderId="15" xfId="0" applyFont="1" applyBorder="1" applyAlignment="1">
      <alignment horizontal="left"/>
    </xf>
    <xf numFmtId="165" fontId="35" fillId="0" borderId="2" xfId="0" applyNumberFormat="1" applyFont="1" applyBorder="1" applyAlignment="1">
      <alignment horizontal="center"/>
    </xf>
    <xf numFmtId="165" fontId="35" fillId="0" borderId="1" xfId="0" applyNumberFormat="1" applyFont="1" applyBorder="1" applyAlignment="1">
      <alignment horizontal="center"/>
    </xf>
    <xf numFmtId="166" fontId="0" fillId="13" borderId="15" xfId="0" applyNumberFormat="1" applyFill="1" applyBorder="1" applyAlignment="1">
      <alignment horizontal="center"/>
    </xf>
    <xf numFmtId="166" fontId="0" fillId="13" borderId="2" xfId="0" applyNumberFormat="1" applyFill="1" applyBorder="1" applyAlignment="1">
      <alignment horizontal="center"/>
    </xf>
    <xf numFmtId="166" fontId="0" fillId="13" borderId="16" xfId="0" applyNumberFormat="1" applyFill="1" applyBorder="1" applyAlignment="1">
      <alignment horizontal="center"/>
    </xf>
    <xf numFmtId="165" fontId="35" fillId="0" borderId="49" xfId="0" applyNumberFormat="1" applyFont="1" applyBorder="1" applyAlignment="1">
      <alignment horizontal="center"/>
    </xf>
    <xf numFmtId="165" fontId="0" fillId="13" borderId="15" xfId="0" applyNumberFormat="1" applyFill="1" applyBorder="1" applyAlignment="1">
      <alignment horizontal="center"/>
    </xf>
    <xf numFmtId="164" fontId="0" fillId="0" borderId="0" xfId="0" applyNumberFormat="1"/>
    <xf numFmtId="0" fontId="20" fillId="0" borderId="19" xfId="0" applyFont="1" applyBorder="1" applyAlignment="1">
      <alignment horizontal="left"/>
    </xf>
    <xf numFmtId="165" fontId="35" fillId="0" borderId="20" xfId="0" applyNumberFormat="1" applyFont="1" applyBorder="1" applyAlignment="1">
      <alignment horizontal="center"/>
    </xf>
    <xf numFmtId="165" fontId="35" fillId="0" borderId="34" xfId="0" applyNumberFormat="1" applyFont="1" applyBorder="1" applyAlignment="1">
      <alignment horizontal="center"/>
    </xf>
    <xf numFmtId="166" fontId="0" fillId="13" borderId="19" xfId="0" applyNumberFormat="1" applyFill="1" applyBorder="1" applyAlignment="1">
      <alignment horizontal="center"/>
    </xf>
    <xf numFmtId="166" fontId="0" fillId="13" borderId="20" xfId="0" applyNumberFormat="1" applyFill="1" applyBorder="1" applyAlignment="1">
      <alignment horizontal="center"/>
    </xf>
    <xf numFmtId="166" fontId="0" fillId="13" borderId="21" xfId="0" applyNumberFormat="1" applyFill="1" applyBorder="1" applyAlignment="1">
      <alignment horizontal="center"/>
    </xf>
    <xf numFmtId="165" fontId="35" fillId="0" borderId="63" xfId="0" applyNumberFormat="1" applyFont="1" applyBorder="1" applyAlignment="1">
      <alignment horizontal="center"/>
    </xf>
    <xf numFmtId="165" fontId="0" fillId="13" borderId="19" xfId="0" applyNumberFormat="1" applyFill="1" applyBorder="1" applyAlignment="1">
      <alignment horizontal="center"/>
    </xf>
    <xf numFmtId="166" fontId="0" fillId="13" borderId="72" xfId="0" applyNumberFormat="1" applyFill="1" applyBorder="1" applyAlignment="1">
      <alignment horizontal="center"/>
    </xf>
    <xf numFmtId="166" fontId="0" fillId="13" borderId="73" xfId="0" applyNumberFormat="1" applyFill="1" applyBorder="1" applyAlignment="1">
      <alignment horizontal="center"/>
    </xf>
    <xf numFmtId="166" fontId="0" fillId="13" borderId="74" xfId="0" applyNumberFormat="1" applyFill="1" applyBorder="1" applyAlignment="1">
      <alignment horizontal="center"/>
    </xf>
    <xf numFmtId="0" fontId="31" fillId="0" borderId="2" xfId="0" applyFont="1" applyBorder="1" applyAlignment="1" applyProtection="1">
      <alignment horizontal="center"/>
      <protection locked="0"/>
    </xf>
    <xf numFmtId="0" fontId="31" fillId="0" borderId="42" xfId="0" applyFont="1" applyBorder="1" applyAlignment="1" applyProtection="1">
      <alignment horizontal="center"/>
      <protection locked="0"/>
    </xf>
    <xf numFmtId="0" fontId="0" fillId="0" borderId="0" xfId="0" applyProtection="1">
      <protection locked="0"/>
    </xf>
    <xf numFmtId="0" fontId="0" fillId="4" borderId="41" xfId="0" applyFill="1" applyBorder="1" applyAlignment="1">
      <alignment vertical="top" wrapText="1"/>
    </xf>
    <xf numFmtId="0" fontId="0" fillId="4" borderId="42" xfId="0" applyFill="1" applyBorder="1" applyAlignment="1">
      <alignment vertical="top" wrapText="1"/>
    </xf>
    <xf numFmtId="0" fontId="0" fillId="4" borderId="43" xfId="0" applyFill="1" applyBorder="1" applyAlignment="1">
      <alignment vertical="top" wrapText="1"/>
    </xf>
    <xf numFmtId="0" fontId="0" fillId="3" borderId="42" xfId="0" applyFill="1" applyBorder="1" applyAlignment="1">
      <alignment vertical="top" wrapText="1"/>
    </xf>
    <xf numFmtId="0" fontId="0" fillId="3" borderId="43" xfId="0" applyFill="1" applyBorder="1" applyAlignment="1">
      <alignment vertical="top" wrapText="1"/>
    </xf>
    <xf numFmtId="0" fontId="0" fillId="12" borderId="15" xfId="0" applyFill="1" applyBorder="1" applyAlignment="1">
      <alignment vertical="top" wrapText="1"/>
    </xf>
    <xf numFmtId="0" fontId="0" fillId="12" borderId="2" xfId="0" applyFill="1" applyBorder="1" applyAlignment="1">
      <alignment vertical="top" wrapText="1"/>
    </xf>
    <xf numFmtId="0" fontId="0" fillId="12" borderId="16" xfId="0" applyFill="1" applyBorder="1" applyAlignment="1">
      <alignment vertical="top" wrapText="1"/>
    </xf>
    <xf numFmtId="0" fontId="6" fillId="12" borderId="0" xfId="0" applyFont="1" applyFill="1" applyAlignment="1">
      <alignment horizontal="center"/>
    </xf>
    <xf numFmtId="0" fontId="8" fillId="12" borderId="0" xfId="0" applyFont="1" applyFill="1" applyAlignment="1">
      <alignment horizontal="center"/>
    </xf>
    <xf numFmtId="0" fontId="20" fillId="3" borderId="42" xfId="0" applyFont="1" applyFill="1" applyBorder="1" applyAlignment="1">
      <alignment vertical="top" wrapText="1"/>
    </xf>
    <xf numFmtId="0" fontId="20" fillId="3" borderId="43" xfId="0" applyFont="1" applyFill="1" applyBorder="1" applyAlignment="1">
      <alignment vertical="top" wrapText="1"/>
    </xf>
    <xf numFmtId="167" fontId="0" fillId="13" borderId="23" xfId="0" applyNumberFormat="1" applyFill="1" applyBorder="1" applyAlignment="1">
      <alignment horizontal="center"/>
    </xf>
    <xf numFmtId="167" fontId="0" fillId="13" borderId="16" xfId="0" applyNumberFormat="1" applyFill="1" applyBorder="1" applyAlignment="1">
      <alignment horizontal="center"/>
    </xf>
    <xf numFmtId="167" fontId="0" fillId="13" borderId="59" xfId="0" applyNumberFormat="1" applyFill="1" applyBorder="1" applyAlignment="1">
      <alignment horizontal="center"/>
    </xf>
    <xf numFmtId="167" fontId="0" fillId="13" borderId="21" xfId="0" applyNumberFormat="1" applyFill="1" applyBorder="1" applyAlignment="1">
      <alignment horizontal="center"/>
    </xf>
    <xf numFmtId="167" fontId="0" fillId="13" borderId="60" xfId="0" applyNumberFormat="1" applyFill="1" applyBorder="1" applyAlignment="1">
      <alignment horizontal="center"/>
    </xf>
    <xf numFmtId="167" fontId="0" fillId="0" borderId="59" xfId="0" applyNumberFormat="1" applyBorder="1" applyAlignment="1">
      <alignment horizontal="center"/>
    </xf>
    <xf numFmtId="0" fontId="0" fillId="12" borderId="66" xfId="0" applyFill="1" applyBorder="1"/>
    <xf numFmtId="0" fontId="18" fillId="16" borderId="6" xfId="0" applyFont="1" applyFill="1" applyBorder="1" applyAlignment="1">
      <alignment horizontal="left" vertical="top" wrapText="1"/>
    </xf>
    <xf numFmtId="170" fontId="0" fillId="13" borderId="56" xfId="0" applyNumberFormat="1" applyFill="1" applyBorder="1" applyAlignment="1">
      <alignment horizontal="center"/>
    </xf>
    <xf numFmtId="0" fontId="31" fillId="0" borderId="0" xfId="0" applyFont="1" applyAlignment="1">
      <alignment horizontal="center"/>
    </xf>
    <xf numFmtId="0" fontId="6" fillId="20" borderId="2" xfId="0" applyFont="1" applyFill="1" applyBorder="1" applyAlignment="1">
      <alignment horizontal="center"/>
    </xf>
    <xf numFmtId="0" fontId="6" fillId="20" borderId="46" xfId="0" applyFont="1" applyFill="1" applyBorder="1" applyAlignment="1">
      <alignment horizontal="center"/>
    </xf>
    <xf numFmtId="0" fontId="6" fillId="20" borderId="23" xfId="0" applyFont="1" applyFill="1" applyBorder="1" applyAlignment="1">
      <alignment horizontal="center"/>
    </xf>
    <xf numFmtId="0" fontId="8" fillId="20" borderId="19" xfId="0" applyFont="1" applyFill="1" applyBorder="1" applyAlignment="1">
      <alignment horizontal="center"/>
    </xf>
    <xf numFmtId="0" fontId="8" fillId="20" borderId="34" xfId="0" applyFont="1" applyFill="1" applyBorder="1" applyAlignment="1">
      <alignment horizontal="center"/>
    </xf>
    <xf numFmtId="0" fontId="8" fillId="20" borderId="21" xfId="0" applyFont="1" applyFill="1" applyBorder="1" applyAlignment="1">
      <alignment horizontal="center"/>
    </xf>
    <xf numFmtId="0" fontId="8" fillId="20" borderId="1" xfId="0" applyFont="1" applyFill="1" applyBorder="1"/>
    <xf numFmtId="0" fontId="8" fillId="20" borderId="2" xfId="0" applyFont="1" applyFill="1" applyBorder="1"/>
    <xf numFmtId="0" fontId="8" fillId="20" borderId="1" xfId="0" applyFont="1" applyFill="1" applyBorder="1" applyAlignment="1">
      <alignment horizontal="center"/>
    </xf>
    <xf numFmtId="2" fontId="8" fillId="20" borderId="16" xfId="0" applyNumberFormat="1" applyFont="1" applyFill="1" applyBorder="1" applyAlignment="1">
      <alignment horizontal="center"/>
    </xf>
    <xf numFmtId="0" fontId="8" fillId="14" borderId="2" xfId="0" applyFont="1" applyFill="1" applyBorder="1" applyAlignment="1">
      <alignment horizontal="center"/>
    </xf>
    <xf numFmtId="0" fontId="8" fillId="14" borderId="2" xfId="0" applyFont="1" applyFill="1" applyBorder="1"/>
    <xf numFmtId="0" fontId="8" fillId="14" borderId="1" xfId="0" applyFont="1" applyFill="1" applyBorder="1" applyAlignment="1">
      <alignment horizontal="center"/>
    </xf>
    <xf numFmtId="171" fontId="23" fillId="14" borderId="1" xfId="0" applyNumberFormat="1" applyFont="1" applyFill="1" applyBorder="1"/>
    <xf numFmtId="171" fontId="23" fillId="14" borderId="10" xfId="0" applyNumberFormat="1" applyFont="1" applyFill="1" applyBorder="1"/>
    <xf numFmtId="171" fontId="22" fillId="14" borderId="1" xfId="0" applyNumberFormat="1" applyFont="1" applyFill="1" applyBorder="1"/>
    <xf numFmtId="171" fontId="22" fillId="14" borderId="10" xfId="0" applyNumberFormat="1" applyFont="1" applyFill="1" applyBorder="1"/>
    <xf numFmtId="171" fontId="21" fillId="14" borderId="1" xfId="0" applyNumberFormat="1" applyFont="1" applyFill="1" applyBorder="1"/>
    <xf numFmtId="171" fontId="21" fillId="14" borderId="10" xfId="0" applyNumberFormat="1" applyFont="1" applyFill="1" applyBorder="1"/>
    <xf numFmtId="171" fontId="3" fillId="14" borderId="1" xfId="0" applyNumberFormat="1" applyFont="1" applyFill="1" applyBorder="1"/>
    <xf numFmtId="171" fontId="3" fillId="14" borderId="10" xfId="0" applyNumberFormat="1" applyFont="1" applyFill="1" applyBorder="1"/>
    <xf numFmtId="171" fontId="6" fillId="14" borderId="2" xfId="0" applyNumberFormat="1" applyFont="1" applyFill="1" applyBorder="1"/>
    <xf numFmtId="171" fontId="23" fillId="0" borderId="17" xfId="0" applyNumberFormat="1" applyFont="1" applyBorder="1"/>
    <xf numFmtId="171" fontId="23" fillId="0" borderId="0" xfId="0" applyNumberFormat="1" applyFont="1"/>
    <xf numFmtId="171" fontId="22" fillId="0" borderId="45" xfId="0" applyNumberFormat="1" applyFont="1" applyBorder="1"/>
    <xf numFmtId="171" fontId="22" fillId="0" borderId="0" xfId="0" applyNumberFormat="1" applyFont="1"/>
    <xf numFmtId="171" fontId="21" fillId="0" borderId="45" xfId="0" applyNumberFormat="1" applyFont="1" applyBorder="1"/>
    <xf numFmtId="171" fontId="21" fillId="0" borderId="0" xfId="0" applyNumberFormat="1" applyFont="1"/>
    <xf numFmtId="171" fontId="3" fillId="0" borderId="45" xfId="0" applyNumberFormat="1" applyFont="1" applyBorder="1"/>
    <xf numFmtId="171" fontId="3" fillId="0" borderId="0" xfId="0" applyNumberFormat="1" applyFont="1"/>
    <xf numFmtId="171" fontId="6" fillId="0" borderId="47" xfId="0" applyNumberFormat="1" applyFont="1" applyBorder="1"/>
    <xf numFmtId="171" fontId="23" fillId="0" borderId="45" xfId="0" applyNumberFormat="1" applyFont="1" applyBorder="1"/>
    <xf numFmtId="171" fontId="8" fillId="0" borderId="0" xfId="0" applyNumberFormat="1" applyFont="1" applyAlignment="1">
      <alignment horizontal="center"/>
    </xf>
    <xf numFmtId="171" fontId="6" fillId="6" borderId="11" xfId="0" applyNumberFormat="1" applyFont="1" applyFill="1" applyBorder="1" applyAlignment="1">
      <alignment horizontal="center"/>
    </xf>
    <xf numFmtId="171" fontId="8" fillId="6" borderId="14" xfId="0" applyNumberFormat="1" applyFont="1" applyFill="1" applyBorder="1"/>
    <xf numFmtId="171" fontId="8" fillId="6" borderId="25" xfId="0" applyNumberFormat="1" applyFont="1" applyFill="1" applyBorder="1"/>
    <xf numFmtId="171" fontId="8" fillId="6" borderId="13" xfId="0" applyNumberFormat="1" applyFont="1" applyFill="1" applyBorder="1"/>
    <xf numFmtId="171" fontId="8" fillId="6" borderId="11" xfId="0" applyNumberFormat="1" applyFont="1" applyFill="1" applyBorder="1"/>
    <xf numFmtId="171" fontId="6" fillId="7" borderId="28" xfId="0" applyNumberFormat="1" applyFont="1" applyFill="1" applyBorder="1" applyAlignment="1">
      <alignment horizontal="center"/>
    </xf>
    <xf numFmtId="171" fontId="8" fillId="7" borderId="33" xfId="0" applyNumberFormat="1" applyFont="1" applyFill="1" applyBorder="1"/>
    <xf numFmtId="171" fontId="8" fillId="7" borderId="27" xfId="0" applyNumberFormat="1" applyFont="1" applyFill="1" applyBorder="1"/>
    <xf numFmtId="171" fontId="8" fillId="7" borderId="34" xfId="0" applyNumberFormat="1" applyFont="1" applyFill="1" applyBorder="1"/>
    <xf numFmtId="171" fontId="8" fillId="7" borderId="28" xfId="0" applyNumberFormat="1" applyFont="1" applyFill="1" applyBorder="1"/>
    <xf numFmtId="171" fontId="6" fillId="6" borderId="50" xfId="0" applyNumberFormat="1" applyFont="1" applyFill="1" applyBorder="1" applyAlignment="1">
      <alignment horizontal="center"/>
    </xf>
    <xf numFmtId="171" fontId="8" fillId="6" borderId="51" xfId="0" applyNumberFormat="1" applyFont="1" applyFill="1" applyBorder="1"/>
    <xf numFmtId="171" fontId="8" fillId="6" borderId="40" xfId="0" applyNumberFormat="1" applyFont="1" applyFill="1" applyBorder="1"/>
    <xf numFmtId="171" fontId="8" fillId="6" borderId="46" xfId="0" applyNumberFormat="1" applyFont="1" applyFill="1" applyBorder="1"/>
    <xf numFmtId="171" fontId="8" fillId="6" borderId="50" xfId="0" applyNumberFormat="1" applyFont="1" applyFill="1" applyBorder="1"/>
    <xf numFmtId="171" fontId="6" fillId="6" borderId="26" xfId="0" applyNumberFormat="1" applyFont="1" applyFill="1" applyBorder="1" applyAlignment="1">
      <alignment horizontal="center"/>
    </xf>
    <xf numFmtId="171" fontId="8" fillId="6" borderId="32" xfId="0" applyNumberFormat="1" applyFont="1" applyFill="1" applyBorder="1"/>
    <xf numFmtId="171" fontId="8" fillId="6" borderId="10" xfId="0" applyNumberFormat="1" applyFont="1" applyFill="1" applyBorder="1"/>
    <xf numFmtId="171" fontId="8" fillId="6" borderId="1" xfId="0" applyNumberFormat="1" applyFont="1" applyFill="1" applyBorder="1"/>
    <xf numFmtId="171" fontId="8" fillId="6" borderId="26" xfId="0" applyNumberFormat="1" applyFont="1" applyFill="1" applyBorder="1"/>
    <xf numFmtId="0" fontId="6" fillId="6" borderId="36" xfId="0" applyFont="1" applyFill="1" applyBorder="1"/>
    <xf numFmtId="0" fontId="6" fillId="6" borderId="37" xfId="0" applyFont="1" applyFill="1" applyBorder="1"/>
    <xf numFmtId="0" fontId="6" fillId="6" borderId="17" xfId="0" applyFont="1" applyFill="1" applyBorder="1"/>
    <xf numFmtId="0" fontId="6" fillId="6" borderId="0" xfId="0" applyFont="1" applyFill="1"/>
    <xf numFmtId="0" fontId="8" fillId="6" borderId="17" xfId="0" applyFont="1" applyFill="1" applyBorder="1" applyAlignment="1">
      <alignment horizontal="left" indent="1"/>
    </xf>
    <xf numFmtId="0" fontId="8" fillId="6" borderId="30" xfId="0" applyFont="1" applyFill="1" applyBorder="1" applyAlignment="1">
      <alignment horizontal="left" indent="1"/>
    </xf>
    <xf numFmtId="0" fontId="20" fillId="0" borderId="0" xfId="0" applyFont="1" applyAlignment="1">
      <alignment horizontal="center"/>
    </xf>
    <xf numFmtId="0" fontId="40" fillId="23" borderId="2" xfId="0" applyFont="1" applyFill="1" applyBorder="1" applyAlignment="1">
      <alignment vertical="center"/>
    </xf>
    <xf numFmtId="164" fontId="3" fillId="0" borderId="16" xfId="0" applyNumberFormat="1" applyFont="1" applyBorder="1"/>
    <xf numFmtId="164" fontId="3" fillId="0" borderId="0" xfId="0" applyNumberFormat="1" applyFont="1"/>
    <xf numFmtId="17" fontId="0" fillId="23" borderId="2" xfId="0" applyNumberFormat="1" applyFill="1" applyBorder="1" applyAlignment="1">
      <alignment horizontal="left" vertical="center"/>
    </xf>
    <xf numFmtId="0" fontId="0" fillId="23" borderId="2" xfId="0" applyFill="1" applyBorder="1" applyAlignment="1">
      <alignment vertical="center"/>
    </xf>
    <xf numFmtId="0" fontId="0" fillId="23" borderId="2" xfId="0" applyFill="1" applyBorder="1"/>
    <xf numFmtId="0" fontId="18" fillId="16" borderId="2" xfId="0" applyFont="1" applyFill="1" applyBorder="1" applyAlignment="1">
      <alignment horizontal="center" vertical="center" wrapText="1"/>
    </xf>
    <xf numFmtId="0" fontId="18" fillId="28" borderId="2" xfId="0" applyFont="1" applyFill="1" applyBorder="1" applyAlignment="1">
      <alignment horizontal="center" vertical="center" wrapText="1"/>
    </xf>
    <xf numFmtId="0" fontId="18" fillId="29" borderId="2" xfId="0" applyFont="1" applyFill="1" applyBorder="1" applyAlignment="1">
      <alignment horizontal="center" vertical="center" wrapText="1"/>
    </xf>
    <xf numFmtId="2" fontId="8" fillId="0" borderId="0" xfId="0" applyNumberFormat="1" applyFont="1"/>
    <xf numFmtId="2" fontId="6" fillId="20" borderId="46" xfId="0" applyNumberFormat="1" applyFont="1" applyFill="1" applyBorder="1" applyAlignment="1">
      <alignment horizontal="center"/>
    </xf>
    <xf numFmtId="2" fontId="8" fillId="20" borderId="34" xfId="0" applyNumberFormat="1" applyFont="1" applyFill="1" applyBorder="1" applyAlignment="1">
      <alignment horizontal="center"/>
    </xf>
    <xf numFmtId="2" fontId="8" fillId="14" borderId="1" xfId="0" applyNumberFormat="1" applyFont="1" applyFill="1" applyBorder="1" applyAlignment="1">
      <alignment horizontal="center"/>
    </xf>
    <xf numFmtId="2" fontId="8" fillId="20" borderId="1" xfId="0" applyNumberFormat="1" applyFont="1" applyFill="1" applyBorder="1" applyAlignment="1">
      <alignment horizontal="center"/>
    </xf>
    <xf numFmtId="166" fontId="0" fillId="0" borderId="0" xfId="0" applyNumberFormat="1"/>
    <xf numFmtId="0" fontId="6" fillId="30" borderId="23" xfId="0" applyFont="1" applyFill="1" applyBorder="1" applyAlignment="1">
      <alignment horizontal="center"/>
    </xf>
    <xf numFmtId="0" fontId="8" fillId="0" borderId="27" xfId="0" applyFont="1" applyBorder="1" applyAlignment="1">
      <alignment horizontal="center"/>
    </xf>
    <xf numFmtId="164" fontId="3" fillId="0" borderId="1" xfId="0" applyNumberFormat="1" applyFont="1" applyBorder="1"/>
    <xf numFmtId="164" fontId="3" fillId="0" borderId="10" xfId="0" applyNumberFormat="1" applyFont="1" applyBorder="1"/>
    <xf numFmtId="0" fontId="16" fillId="0" borderId="4" xfId="0" applyFont="1" applyBorder="1" applyAlignment="1">
      <alignment horizontal="center" textRotation="90"/>
    </xf>
    <xf numFmtId="0" fontId="17" fillId="0" borderId="4" xfId="0" applyFont="1" applyBorder="1" applyAlignment="1">
      <alignment horizontal="center" textRotation="90"/>
    </xf>
    <xf numFmtId="0" fontId="9" fillId="21" borderId="4" xfId="0" applyFont="1" applyFill="1" applyBorder="1" applyAlignment="1">
      <alignment horizontal="center" textRotation="90"/>
    </xf>
    <xf numFmtId="0" fontId="9" fillId="21" borderId="5" xfId="0" applyFont="1" applyFill="1" applyBorder="1" applyAlignment="1">
      <alignment horizontal="center" textRotation="90"/>
    </xf>
    <xf numFmtId="0" fontId="11" fillId="6" borderId="4" xfId="0" applyFont="1" applyFill="1" applyBorder="1" applyAlignment="1">
      <alignment horizontal="center" textRotation="90"/>
    </xf>
    <xf numFmtId="0" fontId="7" fillId="0" borderId="4" xfId="0" applyFont="1" applyBorder="1" applyAlignment="1">
      <alignment horizontal="center" textRotation="90"/>
    </xf>
    <xf numFmtId="0" fontId="8" fillId="0" borderId="0" xfId="0" applyFont="1" applyAlignment="1">
      <alignment textRotation="90"/>
    </xf>
    <xf numFmtId="171" fontId="6" fillId="7" borderId="19" xfId="0" applyNumberFormat="1" applyFont="1" applyFill="1" applyBorder="1" applyAlignment="1">
      <alignment horizontal="center"/>
    </xf>
    <xf numFmtId="0" fontId="9" fillId="0" borderId="4" xfId="0" applyFont="1" applyBorder="1" applyAlignment="1">
      <alignment horizontal="center" textRotation="90"/>
    </xf>
    <xf numFmtId="0" fontId="16" fillId="0" borderId="9" xfId="0" applyFont="1" applyBorder="1" applyAlignment="1">
      <alignment horizontal="center" textRotation="90"/>
    </xf>
    <xf numFmtId="171" fontId="8" fillId="6" borderId="12" xfId="0" applyNumberFormat="1" applyFont="1" applyFill="1" applyBorder="1"/>
    <xf numFmtId="171" fontId="8" fillId="6" borderId="24" xfId="0" applyNumberFormat="1" applyFont="1" applyFill="1" applyBorder="1"/>
    <xf numFmtId="171" fontId="8" fillId="6" borderId="23" xfId="0" applyNumberFormat="1" applyFont="1" applyFill="1" applyBorder="1"/>
    <xf numFmtId="171" fontId="8" fillId="7" borderId="63" xfId="0" applyNumberFormat="1" applyFont="1" applyFill="1" applyBorder="1"/>
    <xf numFmtId="171" fontId="8" fillId="7" borderId="20" xfId="0" applyNumberFormat="1" applyFont="1" applyFill="1" applyBorder="1"/>
    <xf numFmtId="171" fontId="8" fillId="7" borderId="21" xfId="0" applyNumberFormat="1" applyFont="1" applyFill="1" applyBorder="1"/>
    <xf numFmtId="0" fontId="6" fillId="6" borderId="69" xfId="0" applyFont="1" applyFill="1" applyBorder="1" applyAlignment="1">
      <alignment horizontal="center"/>
    </xf>
    <xf numFmtId="0" fontId="6" fillId="7" borderId="35" xfId="0" applyFont="1" applyFill="1" applyBorder="1" applyAlignment="1">
      <alignment horizontal="center"/>
    </xf>
    <xf numFmtId="0" fontId="25" fillId="16" borderId="0" xfId="0" applyFont="1" applyFill="1"/>
    <xf numFmtId="0" fontId="8" fillId="16" borderId="0" xfId="0" applyFont="1" applyFill="1"/>
    <xf numFmtId="0" fontId="25" fillId="16" borderId="0" xfId="0" applyFont="1" applyFill="1" applyAlignment="1">
      <alignment horizontal="left" vertical="center" wrapText="1"/>
    </xf>
    <xf numFmtId="0" fontId="3" fillId="16" borderId="0" xfId="1" applyFont="1" applyFill="1" applyAlignment="1">
      <alignment horizontal="left"/>
    </xf>
    <xf numFmtId="0" fontId="2" fillId="16" borderId="0" xfId="0" applyFont="1" applyFill="1"/>
    <xf numFmtId="0" fontId="24" fillId="29" borderId="0" xfId="0" applyFont="1" applyFill="1"/>
    <xf numFmtId="0" fontId="41" fillId="19" borderId="4" xfId="0" applyFont="1" applyFill="1" applyBorder="1" applyAlignment="1">
      <alignment horizontal="center" textRotation="90"/>
    </xf>
    <xf numFmtId="0" fontId="6" fillId="12" borderId="10" xfId="0" applyFont="1" applyFill="1" applyBorder="1" applyAlignment="1">
      <alignment horizontal="center"/>
    </xf>
    <xf numFmtId="0" fontId="8" fillId="12" borderId="10" xfId="0" applyFont="1" applyFill="1" applyBorder="1" applyAlignment="1">
      <alignment horizontal="center"/>
    </xf>
    <xf numFmtId="1" fontId="8" fillId="12" borderId="48" xfId="0" applyNumberFormat="1" applyFont="1" applyFill="1" applyBorder="1" applyAlignment="1">
      <alignment horizontal="center"/>
    </xf>
    <xf numFmtId="171" fontId="23" fillId="12" borderId="1" xfId="0" applyNumberFormat="1" applyFont="1" applyFill="1" applyBorder="1"/>
    <xf numFmtId="171" fontId="23" fillId="12" borderId="10" xfId="0" applyNumberFormat="1" applyFont="1" applyFill="1" applyBorder="1"/>
    <xf numFmtId="171" fontId="22" fillId="12" borderId="1" xfId="0" applyNumberFormat="1" applyFont="1" applyFill="1" applyBorder="1"/>
    <xf numFmtId="171" fontId="22" fillId="12" borderId="10" xfId="0" applyNumberFormat="1" applyFont="1" applyFill="1" applyBorder="1"/>
    <xf numFmtId="171" fontId="21" fillId="12" borderId="1" xfId="0" applyNumberFormat="1" applyFont="1" applyFill="1" applyBorder="1"/>
    <xf numFmtId="171" fontId="21" fillId="12" borderId="10" xfId="0" applyNumberFormat="1" applyFont="1" applyFill="1" applyBorder="1"/>
    <xf numFmtId="171" fontId="3" fillId="12" borderId="1" xfId="0" applyNumberFormat="1" applyFont="1" applyFill="1" applyBorder="1"/>
    <xf numFmtId="171" fontId="3" fillId="12" borderId="10" xfId="0" applyNumberFormat="1" applyFont="1" applyFill="1" applyBorder="1"/>
    <xf numFmtId="171" fontId="6" fillId="12" borderId="2" xfId="0" applyNumberFormat="1" applyFont="1" applyFill="1" applyBorder="1"/>
    <xf numFmtId="171" fontId="8" fillId="12" borderId="2" xfId="0" applyNumberFormat="1" applyFont="1" applyFill="1" applyBorder="1" applyAlignment="1">
      <alignment horizontal="center"/>
    </xf>
    <xf numFmtId="0" fontId="8" fillId="12" borderId="10" xfId="0" applyFont="1" applyFill="1" applyBorder="1"/>
    <xf numFmtId="164" fontId="8" fillId="12" borderId="26" xfId="0" applyNumberFormat="1" applyFont="1" applyFill="1" applyBorder="1"/>
    <xf numFmtId="164" fontId="8" fillId="12" borderId="10" xfId="0" applyNumberFormat="1" applyFont="1" applyFill="1" applyBorder="1"/>
    <xf numFmtId="164" fontId="8" fillId="12" borderId="32" xfId="0" applyNumberFormat="1" applyFont="1" applyFill="1" applyBorder="1"/>
    <xf numFmtId="2" fontId="8" fillId="12" borderId="10" xfId="0" applyNumberFormat="1" applyFont="1" applyFill="1" applyBorder="1" applyAlignment="1">
      <alignment horizontal="center"/>
    </xf>
    <xf numFmtId="0" fontId="3" fillId="12" borderId="32" xfId="0" applyFont="1" applyFill="1" applyBorder="1" applyAlignment="1">
      <alignment horizontal="center"/>
    </xf>
    <xf numFmtId="0" fontId="6" fillId="0" borderId="76" xfId="0" applyFont="1" applyBorder="1" applyAlignment="1">
      <alignment horizontal="center" vertical="center" wrapText="1"/>
    </xf>
    <xf numFmtId="0" fontId="8" fillId="31" borderId="2" xfId="0" applyFont="1" applyFill="1" applyBorder="1" applyAlignment="1">
      <alignment horizontal="center"/>
    </xf>
    <xf numFmtId="0" fontId="8" fillId="31" borderId="2" xfId="0" applyFont="1" applyFill="1" applyBorder="1"/>
    <xf numFmtId="17" fontId="8" fillId="31" borderId="2" xfId="0" applyNumberFormat="1" applyFont="1" applyFill="1" applyBorder="1" applyAlignment="1">
      <alignment horizontal="center"/>
    </xf>
    <xf numFmtId="0" fontId="14" fillId="31" borderId="2" xfId="2" applyFont="1" applyFill="1" applyBorder="1" applyAlignment="1" applyProtection="1"/>
    <xf numFmtId="0" fontId="3" fillId="31" borderId="2" xfId="0" applyFont="1" applyFill="1" applyBorder="1" applyAlignment="1">
      <alignment horizontal="center"/>
    </xf>
    <xf numFmtId="0" fontId="8" fillId="31" borderId="10" xfId="0" applyFont="1" applyFill="1" applyBorder="1" applyAlignment="1">
      <alignment horizontal="left"/>
    </xf>
    <xf numFmtId="0" fontId="8" fillId="31" borderId="1" xfId="0" applyFont="1" applyFill="1" applyBorder="1" applyAlignment="1">
      <alignment horizontal="center"/>
    </xf>
    <xf numFmtId="164" fontId="8" fillId="31" borderId="15" xfId="0" applyNumberFormat="1" applyFont="1" applyFill="1" applyBorder="1"/>
    <xf numFmtId="164" fontId="8" fillId="31" borderId="2" xfId="0" applyNumberFormat="1" applyFont="1" applyFill="1" applyBorder="1"/>
    <xf numFmtId="164" fontId="8" fillId="31" borderId="16" xfId="0" applyNumberFormat="1" applyFont="1" applyFill="1" applyBorder="1"/>
    <xf numFmtId="164" fontId="8" fillId="31" borderId="10" xfId="0" applyNumberFormat="1" applyFont="1" applyFill="1" applyBorder="1"/>
    <xf numFmtId="0" fontId="8" fillId="31" borderId="1" xfId="0" applyFont="1" applyFill="1" applyBorder="1"/>
    <xf numFmtId="2" fontId="8" fillId="31" borderId="1" xfId="0" applyNumberFormat="1" applyFont="1" applyFill="1" applyBorder="1" applyAlignment="1">
      <alignment horizontal="center"/>
    </xf>
    <xf numFmtId="0" fontId="8" fillId="31" borderId="16" xfId="0" applyFont="1" applyFill="1" applyBorder="1"/>
    <xf numFmtId="1" fontId="8" fillId="31" borderId="16" xfId="0" applyNumberFormat="1" applyFont="1" applyFill="1" applyBorder="1" applyAlignment="1">
      <alignment horizontal="center"/>
    </xf>
    <xf numFmtId="171" fontId="23" fillId="31" borderId="1" xfId="0" applyNumberFormat="1" applyFont="1" applyFill="1" applyBorder="1"/>
    <xf numFmtId="171" fontId="23" fillId="31" borderId="10" xfId="0" applyNumberFormat="1" applyFont="1" applyFill="1" applyBorder="1"/>
    <xf numFmtId="171" fontId="22" fillId="31" borderId="1" xfId="0" applyNumberFormat="1" applyFont="1" applyFill="1" applyBorder="1"/>
    <xf numFmtId="171" fontId="22" fillId="31" borderId="10" xfId="0" applyNumberFormat="1" applyFont="1" applyFill="1" applyBorder="1"/>
    <xf numFmtId="171" fontId="21" fillId="31" borderId="1" xfId="0" applyNumberFormat="1" applyFont="1" applyFill="1" applyBorder="1"/>
    <xf numFmtId="171" fontId="21" fillId="31" borderId="10" xfId="0" applyNumberFormat="1" applyFont="1" applyFill="1" applyBorder="1"/>
    <xf numFmtId="171" fontId="3" fillId="31" borderId="1" xfId="0" applyNumberFormat="1" applyFont="1" applyFill="1" applyBorder="1"/>
    <xf numFmtId="171" fontId="3" fillId="31" borderId="10" xfId="0" applyNumberFormat="1" applyFont="1" applyFill="1" applyBorder="1"/>
    <xf numFmtId="171" fontId="6" fillId="31" borderId="2" xfId="0" applyNumberFormat="1" applyFont="1" applyFill="1" applyBorder="1"/>
    <xf numFmtId="171" fontId="8" fillId="31" borderId="2" xfId="0" applyNumberFormat="1" applyFont="1" applyFill="1" applyBorder="1" applyAlignment="1">
      <alignment horizontal="center"/>
    </xf>
    <xf numFmtId="0" fontId="6" fillId="12" borderId="2" xfId="0" applyFont="1" applyFill="1" applyBorder="1" applyAlignment="1">
      <alignment horizontal="center"/>
    </xf>
    <xf numFmtId="0" fontId="6" fillId="12" borderId="2" xfId="0" applyFont="1" applyFill="1" applyBorder="1" applyAlignment="1">
      <alignment horizontal="right"/>
    </xf>
    <xf numFmtId="0" fontId="6" fillId="10" borderId="2" xfId="0" applyFont="1" applyFill="1" applyBorder="1" applyAlignment="1">
      <alignment horizontal="right"/>
    </xf>
    <xf numFmtId="0" fontId="6" fillId="10" borderId="2" xfId="0" applyFont="1" applyFill="1" applyBorder="1" applyAlignment="1">
      <alignment horizontal="center"/>
    </xf>
    <xf numFmtId="0" fontId="6" fillId="9" borderId="20" xfId="0" applyFont="1" applyFill="1" applyBorder="1" applyAlignment="1">
      <alignment horizontal="right"/>
    </xf>
    <xf numFmtId="0" fontId="6" fillId="9" borderId="20" xfId="0" applyFont="1" applyFill="1" applyBorder="1" applyAlignment="1">
      <alignment horizontal="center"/>
    </xf>
    <xf numFmtId="0" fontId="6" fillId="9" borderId="2" xfId="0" applyFont="1" applyFill="1" applyBorder="1" applyAlignment="1">
      <alignment horizontal="right"/>
    </xf>
    <xf numFmtId="0" fontId="6" fillId="9" borderId="2" xfId="0" applyFont="1" applyFill="1" applyBorder="1" applyAlignment="1">
      <alignment horizontal="center"/>
    </xf>
    <xf numFmtId="1" fontId="8" fillId="12" borderId="2" xfId="0" applyNumberFormat="1" applyFont="1" applyFill="1" applyBorder="1" applyAlignment="1">
      <alignment horizontal="center"/>
    </xf>
    <xf numFmtId="1" fontId="3" fillId="12" borderId="16" xfId="0" applyNumberFormat="1" applyFont="1" applyFill="1" applyBorder="1" applyAlignment="1">
      <alignment horizontal="center"/>
    </xf>
    <xf numFmtId="0" fontId="8" fillId="12" borderId="10" xfId="0" applyFont="1" applyFill="1" applyBorder="1" applyAlignment="1">
      <alignment horizontal="right"/>
    </xf>
    <xf numFmtId="0" fontId="11" fillId="0" borderId="4" xfId="0" applyFont="1" applyBorder="1" applyAlignment="1">
      <alignment horizontal="center" textRotation="90"/>
    </xf>
    <xf numFmtId="0" fontId="6" fillId="0" borderId="21" xfId="0" applyFont="1" applyBorder="1" applyAlignment="1">
      <alignment horizontal="center"/>
    </xf>
    <xf numFmtId="0" fontId="8" fillId="0" borderId="1" xfId="0" applyFont="1" applyBorder="1" applyAlignment="1">
      <alignment horizontal="center"/>
    </xf>
    <xf numFmtId="0" fontId="8" fillId="31" borderId="42" xfId="0" applyFont="1" applyFill="1" applyBorder="1"/>
    <xf numFmtId="0" fontId="8" fillId="0" borderId="34" xfId="0" applyFont="1" applyBorder="1" applyAlignment="1">
      <alignment horizontal="center"/>
    </xf>
    <xf numFmtId="164" fontId="8" fillId="31" borderId="1" xfId="0" applyNumberFormat="1" applyFont="1" applyFill="1" applyBorder="1"/>
    <xf numFmtId="0" fontId="8" fillId="14" borderId="1" xfId="0" applyFont="1" applyFill="1" applyBorder="1"/>
    <xf numFmtId="0" fontId="8" fillId="0" borderId="0" xfId="0" applyFont="1" applyAlignment="1">
      <alignment horizontal="center" wrapText="1"/>
    </xf>
    <xf numFmtId="0" fontId="8" fillId="6" borderId="0" xfId="0" applyFont="1" applyFill="1" applyAlignment="1">
      <alignment horizontal="left"/>
    </xf>
    <xf numFmtId="0" fontId="8" fillId="6" borderId="31" xfId="0" applyFont="1" applyFill="1" applyBorder="1" applyAlignment="1">
      <alignment horizontal="left"/>
    </xf>
    <xf numFmtId="0" fontId="25" fillId="29" borderId="0" xfId="0" applyFont="1" applyFill="1" applyAlignment="1">
      <alignment horizontal="center" vertical="center"/>
    </xf>
    <xf numFmtId="0" fontId="4" fillId="0" borderId="0" xfId="0" applyFont="1"/>
    <xf numFmtId="0" fontId="26" fillId="0" borderId="25" xfId="0" applyFont="1" applyBorder="1" applyAlignment="1">
      <alignment horizontal="center"/>
    </xf>
    <xf numFmtId="0" fontId="26" fillId="0" borderId="14" xfId="0" applyFont="1" applyBorder="1" applyAlignment="1">
      <alignment horizontal="center"/>
    </xf>
    <xf numFmtId="17" fontId="8" fillId="14" borderId="49" xfId="0" applyNumberFormat="1" applyFont="1" applyFill="1" applyBorder="1" applyAlignment="1">
      <alignment horizontal="center"/>
    </xf>
    <xf numFmtId="0" fontId="3" fillId="14" borderId="2" xfId="0" applyFont="1" applyFill="1" applyBorder="1" applyAlignment="1">
      <alignment horizontal="center" vertical="center"/>
    </xf>
    <xf numFmtId="0" fontId="8" fillId="14" borderId="2" xfId="0" applyFont="1" applyFill="1" applyBorder="1" applyAlignment="1">
      <alignment horizontal="center" vertical="center"/>
    </xf>
    <xf numFmtId="0" fontId="14" fillId="14" borderId="2" xfId="2" applyFont="1" applyFill="1" applyBorder="1" applyAlignment="1" applyProtection="1">
      <alignment horizontal="left" vertical="center"/>
    </xf>
    <xf numFmtId="0" fontId="2" fillId="14" borderId="2" xfId="0" applyFont="1" applyFill="1" applyBorder="1" applyAlignment="1">
      <alignment horizontal="center"/>
    </xf>
    <xf numFmtId="0" fontId="8" fillId="14" borderId="10" xfId="0" applyFont="1" applyFill="1" applyBorder="1"/>
    <xf numFmtId="164" fontId="3" fillId="14" borderId="16" xfId="0" applyNumberFormat="1" applyFont="1" applyFill="1" applyBorder="1"/>
    <xf numFmtId="164" fontId="3" fillId="14" borderId="15" xfId="0" applyNumberFormat="1" applyFont="1" applyFill="1" applyBorder="1"/>
    <xf numFmtId="164" fontId="3" fillId="14" borderId="1" xfId="0" applyNumberFormat="1" applyFont="1" applyFill="1" applyBorder="1"/>
    <xf numFmtId="164" fontId="3" fillId="14" borderId="2" xfId="0" applyNumberFormat="1" applyFont="1" applyFill="1" applyBorder="1"/>
    <xf numFmtId="164" fontId="3" fillId="14" borderId="10" xfId="0" applyNumberFormat="1" applyFont="1" applyFill="1" applyBorder="1"/>
    <xf numFmtId="171" fontId="6" fillId="31" borderId="2" xfId="0" applyNumberFormat="1" applyFont="1" applyFill="1" applyBorder="1" applyAlignment="1">
      <alignment horizontal="center"/>
    </xf>
    <xf numFmtId="171" fontId="6" fillId="0" borderId="47" xfId="0" applyNumberFormat="1" applyFont="1" applyBorder="1" applyAlignment="1">
      <alignment horizontal="center"/>
    </xf>
    <xf numFmtId="171" fontId="6" fillId="12" borderId="2" xfId="0" applyNumberFormat="1" applyFont="1" applyFill="1" applyBorder="1" applyAlignment="1">
      <alignment horizontal="center"/>
    </xf>
    <xf numFmtId="171" fontId="6" fillId="14" borderId="2" xfId="0" applyNumberFormat="1" applyFont="1" applyFill="1" applyBorder="1" applyAlignment="1">
      <alignment horizontal="center"/>
    </xf>
    <xf numFmtId="0" fontId="8" fillId="12" borderId="16" xfId="0" applyFont="1" applyFill="1" applyBorder="1" applyAlignment="1">
      <alignment horizontal="center"/>
    </xf>
    <xf numFmtId="0" fontId="43" fillId="14" borderId="1" xfId="0" applyFont="1" applyFill="1" applyBorder="1" applyAlignment="1">
      <alignment horizontal="center"/>
    </xf>
    <xf numFmtId="2" fontId="8" fillId="14" borderId="16" xfId="0" applyNumberFormat="1" applyFont="1" applyFill="1" applyBorder="1" applyAlignment="1">
      <alignment horizontal="center"/>
    </xf>
    <xf numFmtId="0" fontId="8" fillId="14" borderId="16" xfId="0" applyFont="1" applyFill="1" applyBorder="1" applyAlignment="1">
      <alignment horizontal="center"/>
    </xf>
    <xf numFmtId="17" fontId="3" fillId="0" borderId="49" xfId="0" applyNumberFormat="1" applyFont="1" applyBorder="1" applyAlignment="1">
      <alignment horizontal="center"/>
    </xf>
    <xf numFmtId="0" fontId="3" fillId="0" borderId="10" xfId="0" applyFont="1" applyBorder="1"/>
    <xf numFmtId="0" fontId="3" fillId="0" borderId="1" xfId="0" applyFont="1" applyBorder="1" applyAlignment="1">
      <alignment horizontal="center"/>
    </xf>
    <xf numFmtId="0" fontId="26" fillId="0" borderId="12" xfId="0" applyFont="1" applyBorder="1" applyAlignment="1">
      <alignment horizontal="center"/>
    </xf>
    <xf numFmtId="0" fontId="26" fillId="0" borderId="13" xfId="0" applyFont="1" applyBorder="1" applyAlignment="1">
      <alignment horizontal="center"/>
    </xf>
    <xf numFmtId="171" fontId="8" fillId="6" borderId="56" xfId="0" applyNumberFormat="1" applyFont="1" applyFill="1" applyBorder="1"/>
    <xf numFmtId="171" fontId="8" fillId="6" borderId="49" xfId="0" applyNumberFormat="1" applyFont="1" applyFill="1" applyBorder="1"/>
    <xf numFmtId="171" fontId="23" fillId="14" borderId="26" xfId="0" applyNumberFormat="1" applyFont="1" applyFill="1" applyBorder="1"/>
    <xf numFmtId="0" fontId="8" fillId="0" borderId="44" xfId="0" applyFont="1" applyBorder="1" applyAlignment="1">
      <alignment horizontal="center"/>
    </xf>
    <xf numFmtId="0" fontId="8" fillId="0" borderId="29" xfId="0" applyFont="1" applyBorder="1"/>
    <xf numFmtId="0" fontId="8" fillId="0" borderId="31" xfId="0" applyFont="1" applyBorder="1" applyAlignment="1">
      <alignment horizontal="center"/>
    </xf>
    <xf numFmtId="0" fontId="8" fillId="0" borderId="31" xfId="0" applyFont="1" applyBorder="1"/>
    <xf numFmtId="0" fontId="2" fillId="0" borderId="0" xfId="0" applyFont="1"/>
    <xf numFmtId="0" fontId="2" fillId="0" borderId="0" xfId="0" applyFont="1" applyAlignment="1">
      <alignment horizontal="right"/>
    </xf>
    <xf numFmtId="16" fontId="6" fillId="12" borderId="44" xfId="0" applyNumberFormat="1" applyFont="1" applyFill="1" applyBorder="1" applyAlignment="1">
      <alignment horizontal="center"/>
    </xf>
    <xf numFmtId="16" fontId="6" fillId="12" borderId="29" xfId="0" applyNumberFormat="1" applyFont="1" applyFill="1" applyBorder="1" applyAlignment="1">
      <alignment horizontal="center"/>
    </xf>
    <xf numFmtId="16" fontId="6" fillId="10" borderId="44" xfId="0" applyNumberFormat="1" applyFont="1" applyFill="1" applyBorder="1" applyAlignment="1">
      <alignment horizontal="center"/>
    </xf>
    <xf numFmtId="16" fontId="6" fillId="10" borderId="29" xfId="0" applyNumberFormat="1" applyFont="1" applyFill="1" applyBorder="1" applyAlignment="1">
      <alignment horizontal="center"/>
    </xf>
    <xf numFmtId="16" fontId="6" fillId="9" borderId="44" xfId="0" applyNumberFormat="1" applyFont="1" applyFill="1" applyBorder="1" applyAlignment="1">
      <alignment horizontal="center"/>
    </xf>
    <xf numFmtId="16" fontId="6" fillId="9" borderId="29" xfId="0" applyNumberFormat="1" applyFont="1" applyFill="1" applyBorder="1" applyAlignment="1">
      <alignment horizontal="center"/>
    </xf>
    <xf numFmtId="0" fontId="9" fillId="0" borderId="0" xfId="0" applyFont="1" applyAlignment="1">
      <alignment horizontal="center"/>
    </xf>
    <xf numFmtId="0" fontId="6" fillId="0" borderId="0" xfId="0" applyFont="1" applyAlignment="1">
      <alignment horizontal="left"/>
    </xf>
    <xf numFmtId="165" fontId="35" fillId="0" borderId="42" xfId="0" applyNumberFormat="1" applyFont="1" applyBorder="1" applyAlignment="1">
      <alignment horizontal="center"/>
    </xf>
    <xf numFmtId="165" fontId="35" fillId="0" borderId="44" xfId="0" applyNumberFormat="1" applyFont="1" applyBorder="1" applyAlignment="1">
      <alignment horizontal="center"/>
    </xf>
    <xf numFmtId="166" fontId="0" fillId="13" borderId="41" xfId="0" applyNumberFormat="1" applyFill="1" applyBorder="1" applyAlignment="1">
      <alignment horizontal="center"/>
    </xf>
    <xf numFmtId="166" fontId="0" fillId="13" borderId="42" xfId="0" applyNumberFormat="1" applyFill="1" applyBorder="1" applyAlignment="1">
      <alignment horizontal="center"/>
    </xf>
    <xf numFmtId="166" fontId="0" fillId="13" borderId="43" xfId="0" applyNumberFormat="1" applyFill="1" applyBorder="1" applyAlignment="1">
      <alignment horizontal="center"/>
    </xf>
    <xf numFmtId="165" fontId="35" fillId="0" borderId="71" xfId="0" applyNumberFormat="1" applyFont="1" applyBorder="1" applyAlignment="1">
      <alignment horizontal="center"/>
    </xf>
    <xf numFmtId="165" fontId="0" fillId="13" borderId="41" xfId="0" applyNumberFormat="1" applyFill="1" applyBorder="1" applyAlignment="1">
      <alignment horizontal="center"/>
    </xf>
    <xf numFmtId="165" fontId="0" fillId="13" borderId="43" xfId="0" applyNumberFormat="1" applyFill="1" applyBorder="1" applyAlignment="1">
      <alignment horizontal="center"/>
    </xf>
    <xf numFmtId="0" fontId="36" fillId="0" borderId="15" xfId="0" applyFont="1" applyBorder="1" applyAlignment="1">
      <alignment horizontal="left"/>
    </xf>
    <xf numFmtId="0" fontId="36" fillId="0" borderId="41" xfId="0" applyFont="1" applyBorder="1" applyAlignment="1">
      <alignment horizontal="left"/>
    </xf>
    <xf numFmtId="0" fontId="36" fillId="0" borderId="19" xfId="0" applyFont="1" applyBorder="1" applyAlignment="1">
      <alignment horizontal="left"/>
    </xf>
    <xf numFmtId="164" fontId="6" fillId="12" borderId="10" xfId="0" applyNumberFormat="1" applyFont="1" applyFill="1" applyBorder="1"/>
    <xf numFmtId="0" fontId="36" fillId="0" borderId="0" xfId="0" applyFont="1" applyAlignment="1">
      <alignment horizontal="left" vertical="center"/>
    </xf>
    <xf numFmtId="0" fontId="26" fillId="0" borderId="0" xfId="0" applyFont="1"/>
    <xf numFmtId="0" fontId="0" fillId="22" borderId="77" xfId="0" applyFill="1" applyBorder="1" applyProtection="1">
      <protection locked="0"/>
    </xf>
    <xf numFmtId="0" fontId="0" fillId="22" borderId="78" xfId="0" applyFill="1" applyBorder="1" applyProtection="1">
      <protection locked="0"/>
    </xf>
    <xf numFmtId="0" fontId="0" fillId="22" borderId="79" xfId="0" applyFill="1" applyBorder="1" applyAlignment="1" applyProtection="1">
      <alignment horizontal="center"/>
      <protection locked="0"/>
    </xf>
    <xf numFmtId="0" fontId="0" fillId="22" borderId="80" xfId="0" applyFill="1" applyBorder="1" applyProtection="1">
      <protection locked="0"/>
    </xf>
    <xf numFmtId="0" fontId="0" fillId="22" borderId="81" xfId="0" applyFill="1" applyBorder="1" applyProtection="1">
      <protection locked="0"/>
    </xf>
    <xf numFmtId="0" fontId="0" fillId="22" borderId="82" xfId="0" applyFill="1" applyBorder="1" applyAlignment="1" applyProtection="1">
      <alignment horizontal="center"/>
      <protection locked="0"/>
    </xf>
    <xf numFmtId="0" fontId="0" fillId="22" borderId="83" xfId="0" applyFill="1" applyBorder="1" applyProtection="1">
      <protection locked="0"/>
    </xf>
    <xf numFmtId="0" fontId="0" fillId="22" borderId="84" xfId="0" applyFill="1" applyBorder="1" applyProtection="1">
      <protection locked="0"/>
    </xf>
    <xf numFmtId="0" fontId="0" fillId="22" borderId="85" xfId="0" applyFill="1" applyBorder="1" applyAlignment="1" applyProtection="1">
      <alignment horizontal="center"/>
      <protection locked="0"/>
    </xf>
    <xf numFmtId="0" fontId="18" fillId="16" borderId="42"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2" fontId="34" fillId="0" borderId="0" xfId="7" applyNumberFormat="1" applyFont="1" applyFill="1" applyBorder="1" applyAlignment="1">
      <alignment vertical="center"/>
    </xf>
    <xf numFmtId="171" fontId="44" fillId="6" borderId="22" xfId="0" applyNumberFormat="1" applyFont="1" applyFill="1" applyBorder="1" applyAlignment="1">
      <alignment horizontal="center"/>
    </xf>
    <xf numFmtId="171" fontId="44" fillId="6" borderId="38" xfId="0" applyNumberFormat="1" applyFont="1" applyFill="1" applyBorder="1" applyAlignment="1">
      <alignment horizontal="center"/>
    </xf>
    <xf numFmtId="171" fontId="44" fillId="6" borderId="15" xfId="0" applyNumberFormat="1" applyFont="1" applyFill="1" applyBorder="1" applyAlignment="1">
      <alignment horizontal="center"/>
    </xf>
    <xf numFmtId="0" fontId="6" fillId="12" borderId="10" xfId="0" applyFont="1" applyFill="1" applyBorder="1" applyAlignment="1">
      <alignment horizontal="right"/>
    </xf>
    <xf numFmtId="1" fontId="6" fillId="12" borderId="2" xfId="0" applyNumberFormat="1" applyFont="1" applyFill="1" applyBorder="1" applyAlignment="1">
      <alignment horizontal="center"/>
    </xf>
    <xf numFmtId="1" fontId="9" fillId="12" borderId="16" xfId="0" applyNumberFormat="1" applyFont="1" applyFill="1" applyBorder="1" applyAlignment="1">
      <alignment horizontal="center"/>
    </xf>
    <xf numFmtId="0" fontId="6" fillId="12" borderId="26" xfId="0" applyFont="1" applyFill="1" applyBorder="1"/>
    <xf numFmtId="0" fontId="8" fillId="12" borderId="26" xfId="0" applyFont="1" applyFill="1" applyBorder="1"/>
    <xf numFmtId="1" fontId="8" fillId="12" borderId="10" xfId="0" applyNumberFormat="1" applyFont="1" applyFill="1" applyBorder="1" applyAlignment="1">
      <alignment horizontal="center"/>
    </xf>
    <xf numFmtId="1" fontId="3" fillId="12" borderId="32" xfId="0" applyNumberFormat="1" applyFont="1" applyFill="1" applyBorder="1" applyAlignment="1">
      <alignment horizontal="center"/>
    </xf>
    <xf numFmtId="17" fontId="0" fillId="0" borderId="0" xfId="0" applyNumberFormat="1"/>
    <xf numFmtId="0" fontId="0" fillId="0" borderId="0" xfId="0" applyAlignment="1">
      <alignment horizontal="center"/>
    </xf>
    <xf numFmtId="0" fontId="0" fillId="0" borderId="0" xfId="0" applyAlignment="1">
      <alignment wrapText="1"/>
    </xf>
    <xf numFmtId="0" fontId="44" fillId="0" borderId="0" xfId="0" applyFont="1"/>
    <xf numFmtId="17" fontId="28" fillId="0" borderId="0" xfId="0" applyNumberFormat="1" applyFont="1"/>
    <xf numFmtId="0" fontId="20" fillId="17" borderId="38" xfId="0" applyFont="1" applyFill="1" applyBorder="1" applyProtection="1">
      <protection locked="0"/>
    </xf>
    <xf numFmtId="0" fontId="0" fillId="17" borderId="7" xfId="0" applyFill="1" applyBorder="1" applyProtection="1">
      <protection locked="0"/>
    </xf>
    <xf numFmtId="0" fontId="0" fillId="17" borderId="7" xfId="0" applyFill="1" applyBorder="1" applyAlignment="1" applyProtection="1">
      <alignment horizontal="center"/>
      <protection locked="0"/>
    </xf>
    <xf numFmtId="0" fontId="0" fillId="17" borderId="46" xfId="0" applyFill="1" applyBorder="1" applyAlignment="1" applyProtection="1">
      <alignment horizontal="center"/>
      <protection locked="0"/>
    </xf>
    <xf numFmtId="0" fontId="20" fillId="17" borderId="22" xfId="0" applyFont="1" applyFill="1" applyBorder="1" applyAlignment="1" applyProtection="1">
      <alignment horizontal="center"/>
      <protection locked="0"/>
    </xf>
    <xf numFmtId="0" fontId="34" fillId="17" borderId="22" xfId="0" applyFont="1" applyFill="1" applyBorder="1" applyAlignment="1" applyProtection="1">
      <alignment horizontal="center"/>
      <protection locked="0"/>
    </xf>
    <xf numFmtId="0" fontId="34" fillId="17" borderId="24" xfId="0" applyFont="1" applyFill="1" applyBorder="1" applyAlignment="1" applyProtection="1">
      <alignment horizontal="center"/>
      <protection locked="0"/>
    </xf>
    <xf numFmtId="0" fontId="34" fillId="17" borderId="23" xfId="0" applyFont="1" applyFill="1" applyBorder="1" applyAlignment="1" applyProtection="1">
      <alignment horizontal="center"/>
      <protection locked="0"/>
    </xf>
    <xf numFmtId="0" fontId="0" fillId="17" borderId="69" xfId="0" applyFill="1" applyBorder="1" applyAlignment="1" applyProtection="1">
      <alignment horizontal="center"/>
      <protection locked="0"/>
    </xf>
    <xf numFmtId="0" fontId="20" fillId="17" borderId="12" xfId="0" applyFont="1" applyFill="1" applyBorder="1" applyAlignment="1" applyProtection="1">
      <alignment horizontal="center"/>
      <protection locked="0"/>
    </xf>
    <xf numFmtId="0" fontId="0" fillId="17" borderId="23" xfId="0" applyFill="1" applyBorder="1" applyAlignment="1" applyProtection="1">
      <alignment horizontal="center"/>
      <protection locked="0"/>
    </xf>
    <xf numFmtId="0" fontId="0" fillId="17" borderId="24" xfId="0" applyFill="1" applyBorder="1" applyAlignment="1" applyProtection="1">
      <alignment horizontal="center"/>
      <protection locked="0"/>
    </xf>
    <xf numFmtId="0" fontId="0" fillId="17" borderId="23" xfId="0" applyFill="1" applyBorder="1" applyProtection="1">
      <protection locked="0"/>
    </xf>
    <xf numFmtId="0" fontId="0" fillId="0" borderId="15" xfId="0" applyBorder="1" applyProtection="1">
      <protection locked="0"/>
    </xf>
    <xf numFmtId="0" fontId="0" fillId="0" borderId="2" xfId="0" applyBorder="1" applyProtection="1">
      <protection locked="0"/>
    </xf>
    <xf numFmtId="0" fontId="0" fillId="0" borderId="2"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5" xfId="0" applyBorder="1" applyAlignment="1" applyProtection="1">
      <alignment horizontal="center"/>
      <protection locked="0"/>
    </xf>
    <xf numFmtId="0" fontId="34" fillId="0" borderId="15" xfId="0" applyFont="1" applyBorder="1" applyAlignment="1" applyProtection="1">
      <alignment horizontal="center"/>
      <protection locked="0"/>
    </xf>
    <xf numFmtId="0" fontId="34" fillId="0" borderId="2" xfId="0" applyFont="1" applyBorder="1" applyAlignment="1" applyProtection="1">
      <alignment horizontal="center"/>
      <protection locked="0"/>
    </xf>
    <xf numFmtId="0" fontId="34" fillId="0" borderId="16" xfId="0" applyFont="1" applyBorder="1" applyAlignment="1" applyProtection="1">
      <alignment horizontal="center"/>
      <protection locked="0"/>
    </xf>
    <xf numFmtId="0" fontId="0" fillId="0" borderId="48" xfId="0" applyBorder="1" applyAlignment="1" applyProtection="1">
      <alignment horizontal="center"/>
      <protection locked="0"/>
    </xf>
    <xf numFmtId="0" fontId="0" fillId="0" borderId="16" xfId="10" applyNumberFormat="1" applyFont="1" applyFill="1" applyBorder="1" applyAlignment="1" applyProtection="1">
      <alignment horizontal="center"/>
      <protection locked="0"/>
    </xf>
    <xf numFmtId="0" fontId="0" fillId="0" borderId="2" xfId="10" applyNumberFormat="1" applyFont="1" applyFill="1" applyBorder="1" applyAlignment="1" applyProtection="1">
      <alignment horizontal="center"/>
      <protection locked="0"/>
    </xf>
    <xf numFmtId="0" fontId="0" fillId="0" borderId="16" xfId="10" applyNumberFormat="1" applyFont="1" applyFill="1" applyBorder="1" applyAlignment="1" applyProtection="1">
      <alignment horizontal="left"/>
      <protection locked="0"/>
    </xf>
    <xf numFmtId="0" fontId="0" fillId="0" borderId="49" xfId="10" applyNumberFormat="1" applyFont="1" applyFill="1" applyBorder="1" applyAlignment="1" applyProtection="1">
      <alignment horizontal="center"/>
      <protection locked="0"/>
    </xf>
    <xf numFmtId="0" fontId="0" fillId="0" borderId="19" xfId="0" applyBorder="1" applyProtection="1">
      <protection locked="0"/>
    </xf>
    <xf numFmtId="0" fontId="0" fillId="0" borderId="20" xfId="0" applyBorder="1" applyProtection="1">
      <protection locked="0"/>
    </xf>
    <xf numFmtId="0" fontId="0" fillId="0" borderId="20" xfId="0" applyBorder="1" applyAlignment="1" applyProtection="1">
      <alignment horizontal="center"/>
      <protection locked="0"/>
    </xf>
    <xf numFmtId="0" fontId="0" fillId="0" borderId="34" xfId="0" applyBorder="1" applyAlignment="1" applyProtection="1">
      <alignment horizontal="center"/>
      <protection locked="0"/>
    </xf>
    <xf numFmtId="0" fontId="0" fillId="0" borderId="19" xfId="0" applyBorder="1" applyAlignment="1" applyProtection="1">
      <alignment horizontal="center"/>
      <protection locked="0"/>
    </xf>
    <xf numFmtId="0" fontId="34" fillId="0" borderId="19" xfId="0" applyFont="1" applyBorder="1" applyAlignment="1" applyProtection="1">
      <alignment horizontal="center"/>
      <protection locked="0"/>
    </xf>
    <xf numFmtId="0" fontId="34" fillId="0" borderId="20" xfId="0" applyFont="1" applyBorder="1" applyAlignment="1" applyProtection="1">
      <alignment horizontal="center"/>
      <protection locked="0"/>
    </xf>
    <xf numFmtId="0" fontId="34" fillId="0" borderId="21" xfId="0" applyFont="1" applyBorder="1" applyAlignment="1" applyProtection="1">
      <alignment horizontal="center"/>
      <protection locked="0"/>
    </xf>
    <xf numFmtId="0" fontId="0" fillId="0" borderId="35" xfId="0" applyBorder="1" applyAlignment="1" applyProtection="1">
      <alignment horizontal="center"/>
      <protection locked="0"/>
    </xf>
    <xf numFmtId="0" fontId="0" fillId="0" borderId="63" xfId="10" applyNumberFormat="1" applyFont="1" applyFill="1" applyBorder="1" applyAlignment="1" applyProtection="1">
      <alignment horizontal="center"/>
      <protection locked="0"/>
    </xf>
    <xf numFmtId="0" fontId="0" fillId="0" borderId="21" xfId="10" applyNumberFormat="1" applyFont="1" applyFill="1" applyBorder="1" applyAlignment="1" applyProtection="1">
      <alignment horizontal="center"/>
      <protection locked="0"/>
    </xf>
    <xf numFmtId="0" fontId="0" fillId="0" borderId="20" xfId="10" applyNumberFormat="1" applyFont="1" applyFill="1" applyBorder="1" applyAlignment="1" applyProtection="1">
      <alignment horizontal="center"/>
      <protection locked="0"/>
    </xf>
    <xf numFmtId="0" fontId="0" fillId="0" borderId="21" xfId="10" applyNumberFormat="1" applyFont="1" applyFill="1" applyBorder="1" applyAlignment="1" applyProtection="1">
      <alignment horizontal="left"/>
      <protection locked="0"/>
    </xf>
    <xf numFmtId="0" fontId="20" fillId="17" borderId="12" xfId="10" applyNumberFormat="1" applyFont="1" applyFill="1" applyBorder="1" applyAlignment="1" applyProtection="1">
      <alignment horizontal="center"/>
      <protection locked="0"/>
    </xf>
    <xf numFmtId="0" fontId="0" fillId="17" borderId="23" xfId="10" applyNumberFormat="1" applyFont="1" applyFill="1" applyBorder="1" applyAlignment="1" applyProtection="1">
      <alignment horizontal="center"/>
      <protection locked="0"/>
    </xf>
    <xf numFmtId="0" fontId="0" fillId="17" borderId="24" xfId="10" applyNumberFormat="1" applyFont="1" applyFill="1" applyBorder="1" applyAlignment="1" applyProtection="1">
      <alignment horizontal="center"/>
      <protection locked="0"/>
    </xf>
    <xf numFmtId="0" fontId="0" fillId="17" borderId="23" xfId="10" applyNumberFormat="1" applyFont="1" applyFill="1" applyBorder="1" applyAlignment="1" applyProtection="1">
      <alignment horizontal="left"/>
      <protection locked="0"/>
    </xf>
    <xf numFmtId="0" fontId="34" fillId="0" borderId="16" xfId="10" applyNumberFormat="1" applyFont="1" applyFill="1" applyBorder="1" applyAlignment="1" applyProtection="1">
      <alignment horizontal="left"/>
      <protection locked="0"/>
    </xf>
    <xf numFmtId="0" fontId="35" fillId="0" borderId="19" xfId="0" applyFont="1" applyBorder="1" applyProtection="1">
      <protection locked="0"/>
    </xf>
    <xf numFmtId="0" fontId="35" fillId="0" borderId="20" xfId="0" applyFont="1" applyBorder="1" applyProtection="1">
      <protection locked="0"/>
    </xf>
    <xf numFmtId="0" fontId="35" fillId="0" borderId="20" xfId="0" applyFont="1" applyBorder="1" applyAlignment="1" applyProtection="1">
      <alignment horizontal="center"/>
      <protection locked="0"/>
    </xf>
    <xf numFmtId="0" fontId="35" fillId="0" borderId="34" xfId="0" applyFont="1" applyBorder="1" applyAlignment="1" applyProtection="1">
      <alignment horizontal="center"/>
      <protection locked="0"/>
    </xf>
    <xf numFmtId="0" fontId="35" fillId="0" borderId="19" xfId="0" applyFont="1" applyBorder="1" applyAlignment="1" applyProtection="1">
      <alignment horizontal="center"/>
      <protection locked="0"/>
    </xf>
    <xf numFmtId="0" fontId="35" fillId="0" borderId="21" xfId="0" applyFont="1" applyBorder="1" applyAlignment="1" applyProtection="1">
      <alignment horizontal="center"/>
      <protection locked="0"/>
    </xf>
    <xf numFmtId="0" fontId="35" fillId="0" borderId="63" xfId="10" applyNumberFormat="1" applyFont="1" applyFill="1" applyBorder="1" applyAlignment="1" applyProtection="1">
      <alignment horizontal="center"/>
      <protection locked="0"/>
    </xf>
    <xf numFmtId="0" fontId="35" fillId="0" borderId="21" xfId="10" applyNumberFormat="1" applyFont="1" applyFill="1" applyBorder="1" applyAlignment="1" applyProtection="1">
      <alignment horizontal="center"/>
      <protection locked="0"/>
    </xf>
    <xf numFmtId="0" fontId="35" fillId="0" borderId="20" xfId="10" applyNumberFormat="1" applyFont="1" applyFill="1" applyBorder="1" applyAlignment="1" applyProtection="1">
      <alignment horizontal="center"/>
      <protection locked="0"/>
    </xf>
    <xf numFmtId="0" fontId="35" fillId="0" borderId="21" xfId="10" applyNumberFormat="1" applyFont="1" applyFill="1" applyBorder="1" applyAlignment="1" applyProtection="1">
      <alignment horizontal="left"/>
      <protection locked="0"/>
    </xf>
    <xf numFmtId="0" fontId="20" fillId="17" borderId="22" xfId="0" applyFont="1" applyFill="1" applyBorder="1" applyProtection="1">
      <protection locked="0"/>
    </xf>
    <xf numFmtId="0" fontId="0" fillId="17" borderId="24" xfId="0" applyFill="1" applyBorder="1" applyProtection="1">
      <protection locked="0"/>
    </xf>
    <xf numFmtId="0" fontId="0" fillId="17" borderId="13" xfId="0" applyFill="1" applyBorder="1" applyAlignment="1" applyProtection="1">
      <alignment horizontal="center"/>
      <protection locked="0"/>
    </xf>
    <xf numFmtId="0" fontId="0" fillId="17" borderId="22" xfId="0" applyFill="1" applyBorder="1" applyAlignment="1" applyProtection="1">
      <alignment horizontal="center"/>
      <protection locked="0"/>
    </xf>
    <xf numFmtId="9" fontId="0" fillId="17" borderId="12" xfId="10" applyFont="1" applyFill="1" applyBorder="1" applyAlignment="1" applyProtection="1">
      <alignment horizontal="center"/>
      <protection locked="0"/>
    </xf>
    <xf numFmtId="9" fontId="0" fillId="17" borderId="23" xfId="10" applyFont="1" applyFill="1" applyBorder="1" applyAlignment="1" applyProtection="1">
      <alignment horizontal="center"/>
      <protection locked="0"/>
    </xf>
    <xf numFmtId="0" fontId="0" fillId="0" borderId="16" xfId="0" applyBorder="1" applyAlignment="1" applyProtection="1">
      <alignment horizontal="center"/>
      <protection locked="0"/>
    </xf>
    <xf numFmtId="9" fontId="0" fillId="0" borderId="49" xfId="10" applyFont="1" applyFill="1" applyBorder="1" applyAlignment="1" applyProtection="1">
      <alignment horizontal="center"/>
      <protection locked="0"/>
    </xf>
    <xf numFmtId="9" fontId="0" fillId="0" borderId="16" xfId="10" applyFont="1" applyFill="1" applyBorder="1" applyAlignment="1" applyProtection="1">
      <alignment horizontal="center"/>
      <protection locked="0"/>
    </xf>
    <xf numFmtId="0" fontId="29" fillId="0" borderId="15" xfId="0" applyFont="1" applyBorder="1" applyProtection="1">
      <protection locked="0"/>
    </xf>
    <xf numFmtId="0" fontId="29" fillId="0" borderId="2" xfId="0" applyFont="1" applyBorder="1" applyProtection="1">
      <protection locked="0"/>
    </xf>
    <xf numFmtId="0" fontId="29" fillId="0" borderId="2" xfId="0" applyFont="1" applyBorder="1" applyAlignment="1" applyProtection="1">
      <alignment horizontal="center"/>
      <protection locked="0"/>
    </xf>
    <xf numFmtId="0" fontId="29" fillId="0" borderId="15" xfId="0" applyFont="1" applyBorder="1" applyAlignment="1" applyProtection="1">
      <alignment horizontal="center"/>
      <protection locked="0"/>
    </xf>
    <xf numFmtId="0" fontId="29" fillId="0" borderId="16" xfId="0" applyFont="1" applyBorder="1" applyAlignment="1" applyProtection="1">
      <alignment horizontal="center"/>
      <protection locked="0"/>
    </xf>
    <xf numFmtId="0" fontId="29" fillId="0" borderId="48" xfId="0" applyFont="1" applyBorder="1" applyAlignment="1" applyProtection="1">
      <alignment horizontal="center"/>
      <protection locked="0"/>
    </xf>
    <xf numFmtId="9" fontId="29" fillId="0" borderId="49" xfId="10" applyFont="1" applyFill="1" applyBorder="1" applyAlignment="1" applyProtection="1">
      <alignment horizontal="center"/>
      <protection locked="0"/>
    </xf>
    <xf numFmtId="9" fontId="29" fillId="0" borderId="16" xfId="10" applyFont="1" applyFill="1" applyBorder="1" applyAlignment="1" applyProtection="1">
      <alignment horizontal="center"/>
      <protection locked="0"/>
    </xf>
    <xf numFmtId="0" fontId="29" fillId="0" borderId="2" xfId="10" applyNumberFormat="1" applyFont="1" applyFill="1" applyBorder="1" applyAlignment="1" applyProtection="1">
      <alignment horizontal="center"/>
      <protection locked="0"/>
    </xf>
    <xf numFmtId="0" fontId="29" fillId="0" borderId="16" xfId="10" applyNumberFormat="1" applyFont="1" applyFill="1" applyBorder="1" applyAlignment="1" applyProtection="1">
      <alignment horizontal="left"/>
      <protection locked="0"/>
    </xf>
    <xf numFmtId="0" fontId="0" fillId="0" borderId="41" xfId="0" applyBorder="1" applyProtection="1">
      <protection locked="0"/>
    </xf>
    <xf numFmtId="0" fontId="0" fillId="0" borderId="42" xfId="0" applyBorder="1" applyProtection="1">
      <protection locked="0"/>
    </xf>
    <xf numFmtId="0" fontId="0" fillId="0" borderId="42" xfId="0" applyBorder="1" applyAlignment="1" applyProtection="1">
      <alignment horizontal="center"/>
      <protection locked="0"/>
    </xf>
    <xf numFmtId="0" fontId="0" fillId="0" borderId="44" xfId="0" applyBorder="1" applyAlignment="1" applyProtection="1">
      <alignment horizontal="center"/>
      <protection locked="0"/>
    </xf>
    <xf numFmtId="0" fontId="0" fillId="0" borderId="41" xfId="0" applyBorder="1" applyAlignment="1" applyProtection="1">
      <alignment horizontal="center"/>
      <protection locked="0"/>
    </xf>
    <xf numFmtId="0" fontId="0" fillId="0" borderId="43" xfId="0" applyBorder="1" applyAlignment="1" applyProtection="1">
      <alignment horizontal="center"/>
      <protection locked="0"/>
    </xf>
    <xf numFmtId="0" fontId="0" fillId="0" borderId="70" xfId="0" applyBorder="1" applyAlignment="1" applyProtection="1">
      <alignment horizontal="center"/>
      <protection locked="0"/>
    </xf>
    <xf numFmtId="9" fontId="0" fillId="0" borderId="71" xfId="10" applyFont="1" applyFill="1" applyBorder="1" applyAlignment="1" applyProtection="1">
      <alignment horizontal="center"/>
      <protection locked="0"/>
    </xf>
    <xf numFmtId="9" fontId="0" fillId="0" borderId="43" xfId="10" applyFont="1" applyFill="1" applyBorder="1" applyAlignment="1" applyProtection="1">
      <alignment horizontal="center"/>
      <protection locked="0"/>
    </xf>
    <xf numFmtId="0" fontId="0" fillId="0" borderId="42" xfId="10" applyNumberFormat="1" applyFont="1" applyFill="1" applyBorder="1" applyAlignment="1" applyProtection="1">
      <alignment horizontal="center"/>
      <protection locked="0"/>
    </xf>
    <xf numFmtId="0" fontId="0" fillId="0" borderId="43" xfId="10" applyNumberFormat="1" applyFont="1" applyFill="1" applyBorder="1" applyAlignment="1" applyProtection="1">
      <alignment horizontal="left"/>
      <protection locked="0"/>
    </xf>
    <xf numFmtId="0" fontId="28" fillId="0" borderId="19" xfId="0" applyFont="1" applyBorder="1" applyProtection="1">
      <protection locked="0"/>
    </xf>
    <xf numFmtId="0" fontId="0" fillId="0" borderId="21" xfId="0" applyBorder="1" applyAlignment="1" applyProtection="1">
      <alignment horizontal="center"/>
      <protection locked="0"/>
    </xf>
    <xf numFmtId="9" fontId="0" fillId="0" borderId="63" xfId="10" applyFont="1" applyFill="1" applyBorder="1" applyAlignment="1" applyProtection="1">
      <alignment horizontal="center"/>
      <protection locked="0"/>
    </xf>
    <xf numFmtId="9" fontId="0" fillId="0" borderId="21" xfId="10" applyFont="1" applyFill="1" applyBorder="1" applyAlignment="1" applyProtection="1">
      <alignment horizontal="center"/>
      <protection locked="0"/>
    </xf>
    <xf numFmtId="0" fontId="46" fillId="0" borderId="0" xfId="0" applyFont="1" applyAlignment="1" applyProtection="1">
      <alignment horizontal="center"/>
      <protection locked="0"/>
    </xf>
    <xf numFmtId="0" fontId="45" fillId="25" borderId="0" xfId="0" applyFont="1" applyFill="1" applyAlignment="1">
      <alignment horizontal="left" indent="1"/>
    </xf>
    <xf numFmtId="0" fontId="20" fillId="5" borderId="0" xfId="0" applyFont="1" applyFill="1"/>
    <xf numFmtId="0" fontId="0" fillId="5" borderId="0" xfId="0" applyFill="1"/>
    <xf numFmtId="164" fontId="20" fillId="5" borderId="0" xfId="0" applyNumberFormat="1" applyFont="1" applyFill="1" applyAlignment="1">
      <alignment horizontal="center"/>
    </xf>
    <xf numFmtId="172" fontId="47" fillId="0" borderId="0" xfId="0" applyNumberFormat="1" applyFont="1"/>
    <xf numFmtId="0" fontId="18" fillId="16" borderId="11" xfId="0" applyFont="1" applyFill="1" applyBorder="1"/>
    <xf numFmtId="0" fontId="33" fillId="16" borderId="12" xfId="0" applyFont="1" applyFill="1" applyBorder="1"/>
    <xf numFmtId="0" fontId="18" fillId="16" borderId="24" xfId="0" applyFont="1" applyFill="1" applyBorder="1" applyAlignment="1">
      <alignment horizontal="center"/>
    </xf>
    <xf numFmtId="0" fontId="18" fillId="16" borderId="13" xfId="0" applyFont="1" applyFill="1" applyBorder="1" applyAlignment="1">
      <alignment horizontal="center"/>
    </xf>
    <xf numFmtId="0" fontId="18" fillId="16" borderId="23" xfId="0" applyFont="1" applyFill="1" applyBorder="1" applyAlignment="1">
      <alignment horizontal="center"/>
    </xf>
    <xf numFmtId="0" fontId="18" fillId="16" borderId="25" xfId="0" applyFont="1" applyFill="1" applyBorder="1" applyAlignment="1">
      <alignment horizontal="center"/>
    </xf>
    <xf numFmtId="0" fontId="20" fillId="32" borderId="26" xfId="0" applyFont="1" applyFill="1" applyBorder="1"/>
    <xf numFmtId="0" fontId="0" fillId="32" borderId="49" xfId="0" applyFill="1" applyBorder="1"/>
    <xf numFmtId="165" fontId="0" fillId="32" borderId="2" xfId="0" applyNumberFormat="1" applyFill="1" applyBorder="1" applyAlignment="1">
      <alignment horizontal="center"/>
    </xf>
    <xf numFmtId="165" fontId="0" fillId="32" borderId="1" xfId="0" applyNumberFormat="1" applyFill="1" applyBorder="1" applyAlignment="1">
      <alignment horizontal="center"/>
    </xf>
    <xf numFmtId="165" fontId="0" fillId="32" borderId="16" xfId="0" applyNumberFormat="1" applyFill="1" applyBorder="1" applyAlignment="1">
      <alignment horizontal="center"/>
    </xf>
    <xf numFmtId="165" fontId="0" fillId="32" borderId="10" xfId="0" applyNumberFormat="1" applyFill="1" applyBorder="1" applyAlignment="1">
      <alignment horizontal="center"/>
    </xf>
    <xf numFmtId="168" fontId="0" fillId="20" borderId="15" xfId="0" applyNumberFormat="1" applyFill="1" applyBorder="1" applyAlignment="1">
      <alignment horizontal="center"/>
    </xf>
    <xf numFmtId="167" fontId="0" fillId="20" borderId="16" xfId="0" applyNumberFormat="1" applyFill="1" applyBorder="1"/>
    <xf numFmtId="0" fontId="20" fillId="32" borderId="19" xfId="0" applyFont="1" applyFill="1" applyBorder="1"/>
    <xf numFmtId="0" fontId="0" fillId="32" borderId="20" xfId="0" applyFill="1" applyBorder="1"/>
    <xf numFmtId="0" fontId="0" fillId="32" borderId="20" xfId="0" applyFill="1" applyBorder="1" applyAlignment="1">
      <alignment horizontal="center"/>
    </xf>
    <xf numFmtId="0" fontId="0" fillId="32" borderId="34" xfId="0" applyFill="1" applyBorder="1" applyAlignment="1">
      <alignment horizontal="center"/>
    </xf>
    <xf numFmtId="165" fontId="0" fillId="32" borderId="21" xfId="0" applyNumberFormat="1" applyFill="1" applyBorder="1" applyAlignment="1">
      <alignment horizontal="center"/>
    </xf>
    <xf numFmtId="165" fontId="0" fillId="32" borderId="27" xfId="0" applyNumberFormat="1" applyFill="1" applyBorder="1" applyAlignment="1">
      <alignment horizontal="center"/>
    </xf>
    <xf numFmtId="0" fontId="20" fillId="20" borderId="19" xfId="0" applyFont="1" applyFill="1" applyBorder="1" applyAlignment="1">
      <alignment horizontal="center"/>
    </xf>
    <xf numFmtId="2" fontId="0" fillId="20" borderId="21" xfId="0" applyNumberFormat="1" applyFill="1" applyBorder="1"/>
    <xf numFmtId="170" fontId="0" fillId="0" borderId="0" xfId="0" applyNumberFormat="1"/>
    <xf numFmtId="0" fontId="34" fillId="0" borderId="0" xfId="0" applyFont="1"/>
    <xf numFmtId="0" fontId="33" fillId="16" borderId="6" xfId="0" applyFont="1" applyFill="1" applyBorder="1" applyAlignment="1">
      <alignment horizontal="center"/>
    </xf>
    <xf numFmtId="9" fontId="18" fillId="16" borderId="66" xfId="0" applyNumberFormat="1" applyFont="1" applyFill="1" applyBorder="1" applyAlignment="1">
      <alignment horizontal="center"/>
    </xf>
    <xf numFmtId="9" fontId="33" fillId="16" borderId="57" xfId="0" applyNumberFormat="1" applyFont="1" applyFill="1" applyBorder="1" applyAlignment="1">
      <alignment horizontal="center"/>
    </xf>
    <xf numFmtId="9" fontId="33" fillId="16" borderId="76" xfId="0" applyNumberFormat="1" applyFont="1" applyFill="1" applyBorder="1" applyAlignment="1">
      <alignment horizontal="center"/>
    </xf>
    <xf numFmtId="0" fontId="33" fillId="16" borderId="66" xfId="0" applyFont="1" applyFill="1" applyBorder="1" applyAlignment="1">
      <alignment horizontal="center"/>
    </xf>
    <xf numFmtId="0" fontId="34" fillId="0" borderId="0" xfId="0" applyFont="1" applyAlignment="1">
      <alignment horizontal="center"/>
    </xf>
    <xf numFmtId="165" fontId="0" fillId="0" borderId="38" xfId="0" applyNumberFormat="1" applyBorder="1" applyAlignment="1">
      <alignment horizontal="center"/>
    </xf>
    <xf numFmtId="1" fontId="34" fillId="0" borderId="39" xfId="0" applyNumberFormat="1" applyFont="1" applyBorder="1" applyAlignment="1">
      <alignment horizontal="center"/>
    </xf>
    <xf numFmtId="1" fontId="34" fillId="0" borderId="86" xfId="0" applyNumberFormat="1" applyFont="1" applyBorder="1" applyAlignment="1">
      <alignment horizontal="center"/>
    </xf>
    <xf numFmtId="165" fontId="0" fillId="0" borderId="56" xfId="0" applyNumberFormat="1" applyBorder="1" applyAlignment="1">
      <alignment horizontal="center"/>
    </xf>
    <xf numFmtId="165" fontId="0" fillId="0" borderId="15" xfId="0" applyNumberFormat="1" applyBorder="1" applyAlignment="1">
      <alignment horizontal="center"/>
    </xf>
    <xf numFmtId="1" fontId="34" fillId="0" borderId="16" xfId="0" applyNumberFormat="1" applyFont="1" applyBorder="1" applyAlignment="1">
      <alignment horizontal="center"/>
    </xf>
    <xf numFmtId="1" fontId="34" fillId="0" borderId="48" xfId="0" applyNumberFormat="1" applyFont="1" applyBorder="1" applyAlignment="1">
      <alignment horizontal="center"/>
    </xf>
    <xf numFmtId="165" fontId="0" fillId="0" borderId="49" xfId="0" applyNumberFormat="1" applyBorder="1" applyAlignment="1">
      <alignment horizontal="center"/>
    </xf>
    <xf numFmtId="1" fontId="34" fillId="0" borderId="43" xfId="0" applyNumberFormat="1" applyFont="1" applyBorder="1" applyAlignment="1">
      <alignment horizontal="center"/>
    </xf>
    <xf numFmtId="165" fontId="0" fillId="0" borderId="41" xfId="0" applyNumberFormat="1" applyBorder="1" applyAlignment="1">
      <alignment horizontal="center"/>
    </xf>
    <xf numFmtId="165" fontId="0" fillId="0" borderId="71" xfId="0" applyNumberFormat="1" applyBorder="1" applyAlignment="1">
      <alignment horizontal="center"/>
    </xf>
    <xf numFmtId="0" fontId="20" fillId="17" borderId="3" xfId="0" applyFont="1" applyFill="1" applyBorder="1" applyAlignment="1">
      <alignment horizontal="center"/>
    </xf>
    <xf numFmtId="0" fontId="20" fillId="17" borderId="4" xfId="0" applyFont="1" applyFill="1" applyBorder="1" applyAlignment="1">
      <alignment horizontal="center"/>
    </xf>
    <xf numFmtId="1" fontId="36" fillId="17" borderId="5" xfId="0" applyNumberFormat="1" applyFont="1" applyFill="1" applyBorder="1" applyAlignment="1">
      <alignment horizontal="center"/>
    </xf>
    <xf numFmtId="1" fontId="36" fillId="17" borderId="76" xfId="0" applyNumberFormat="1" applyFont="1" applyFill="1" applyBorder="1" applyAlignment="1">
      <alignment horizontal="center"/>
    </xf>
    <xf numFmtId="0" fontId="20" fillId="17" borderId="9" xfId="0" applyFont="1" applyFill="1" applyBorder="1" applyAlignment="1">
      <alignment horizontal="center"/>
    </xf>
    <xf numFmtId="0" fontId="20" fillId="5" borderId="6" xfId="0" applyFont="1" applyFill="1" applyBorder="1" applyAlignment="1">
      <alignment horizontal="left"/>
    </xf>
    <xf numFmtId="0" fontId="20" fillId="5" borderId="9" xfId="0" applyFont="1" applyFill="1" applyBorder="1" applyAlignment="1">
      <alignment horizontal="right"/>
    </xf>
    <xf numFmtId="164" fontId="20" fillId="5" borderId="5" xfId="0" applyNumberFormat="1" applyFont="1" applyFill="1" applyBorder="1" applyAlignment="1">
      <alignment horizontal="center"/>
    </xf>
    <xf numFmtId="164" fontId="20" fillId="5" borderId="76" xfId="0" applyNumberFormat="1" applyFont="1" applyFill="1" applyBorder="1" applyAlignment="1">
      <alignment horizontal="center"/>
    </xf>
    <xf numFmtId="0" fontId="20" fillId="5" borderId="66" xfId="0" applyFont="1" applyFill="1" applyBorder="1" applyAlignment="1">
      <alignment horizontal="left"/>
    </xf>
    <xf numFmtId="0" fontId="19" fillId="0" borderId="0" xfId="0" applyFont="1"/>
    <xf numFmtId="0" fontId="18" fillId="27" borderId="0" xfId="0" applyFont="1" applyFill="1" applyAlignment="1">
      <alignment horizontal="center"/>
    </xf>
    <xf numFmtId="164" fontId="31" fillId="0" borderId="0" xfId="0" applyNumberFormat="1" applyFont="1" applyProtection="1">
      <protection locked="0"/>
    </xf>
    <xf numFmtId="0" fontId="31" fillId="0" borderId="7" xfId="0" applyFont="1" applyBorder="1" applyAlignment="1" applyProtection="1">
      <alignment horizontal="center"/>
      <protection locked="0"/>
    </xf>
    <xf numFmtId="173" fontId="0" fillId="0" borderId="0" xfId="0" applyNumberFormat="1" applyAlignment="1">
      <alignment vertical="top"/>
    </xf>
    <xf numFmtId="0" fontId="20" fillId="0" borderId="1" xfId="0" applyFont="1" applyBorder="1" applyAlignment="1">
      <alignment horizontal="center"/>
    </xf>
    <xf numFmtId="165" fontId="0" fillId="0" borderId="1" xfId="0" applyNumberFormat="1" applyBorder="1"/>
    <xf numFmtId="0" fontId="20" fillId="0" borderId="49" xfId="0" applyFont="1" applyBorder="1" applyAlignment="1">
      <alignment horizontal="center"/>
    </xf>
    <xf numFmtId="165" fontId="0" fillId="0" borderId="49" xfId="0" applyNumberFormat="1" applyBorder="1"/>
    <xf numFmtId="0" fontId="6" fillId="33" borderId="21" xfId="0" applyFont="1" applyFill="1" applyBorder="1" applyAlignment="1">
      <alignment horizontal="center"/>
    </xf>
    <xf numFmtId="164" fontId="8" fillId="6" borderId="16" xfId="0" applyNumberFormat="1" applyFont="1" applyFill="1" applyBorder="1" applyAlignment="1">
      <alignment horizontal="center"/>
    </xf>
    <xf numFmtId="0" fontId="20" fillId="12" borderId="42" xfId="0" applyFont="1" applyFill="1" applyBorder="1"/>
    <xf numFmtId="0" fontId="0" fillId="12" borderId="2" xfId="0" applyFill="1" applyBorder="1"/>
    <xf numFmtId="0" fontId="20" fillId="12" borderId="47" xfId="0" applyFont="1" applyFill="1" applyBorder="1"/>
    <xf numFmtId="0" fontId="0" fillId="12" borderId="7" xfId="0" applyFill="1" applyBorder="1"/>
    <xf numFmtId="0" fontId="0" fillId="12" borderId="47" xfId="0" applyFill="1" applyBorder="1"/>
    <xf numFmtId="0" fontId="0" fillId="12" borderId="2" xfId="0" applyFill="1" applyBorder="1" applyAlignment="1">
      <alignment horizontal="left" indent="1"/>
    </xf>
    <xf numFmtId="0" fontId="0" fillId="12" borderId="2" xfId="0" applyFill="1" applyBorder="1" applyAlignment="1">
      <alignment horizontal="left" wrapText="1" indent="1"/>
    </xf>
    <xf numFmtId="0" fontId="0" fillId="15" borderId="2" xfId="0" applyFill="1" applyBorder="1" applyAlignment="1">
      <alignment horizontal="left" wrapText="1" indent="1"/>
    </xf>
    <xf numFmtId="0" fontId="0" fillId="15" borderId="2" xfId="0" applyFill="1" applyBorder="1" applyAlignment="1">
      <alignment horizontal="left" indent="1"/>
    </xf>
    <xf numFmtId="0" fontId="0" fillId="12" borderId="2" xfId="0" applyFill="1" applyBorder="1" applyAlignment="1">
      <alignment horizontal="left"/>
    </xf>
    <xf numFmtId="0" fontId="20" fillId="15" borderId="47" xfId="0" applyFont="1" applyFill="1" applyBorder="1" applyAlignment="1">
      <alignment horizontal="left" indent="1"/>
    </xf>
    <xf numFmtId="0" fontId="20" fillId="12" borderId="47" xfId="0" applyFont="1" applyFill="1" applyBorder="1" applyAlignment="1">
      <alignment horizontal="left" indent="1"/>
    </xf>
    <xf numFmtId="0" fontId="0" fillId="12" borderId="2" xfId="0" applyFill="1" applyBorder="1" applyAlignment="1">
      <alignment horizontal="left" indent="2"/>
    </xf>
    <xf numFmtId="0" fontId="0" fillId="12" borderId="2" xfId="0" applyFill="1" applyBorder="1" applyAlignment="1">
      <alignment wrapText="1"/>
    </xf>
    <xf numFmtId="0" fontId="20" fillId="14" borderId="47" xfId="0" applyFont="1" applyFill="1" applyBorder="1"/>
    <xf numFmtId="0" fontId="0" fillId="14" borderId="2" xfId="0" applyFill="1" applyBorder="1" applyAlignment="1">
      <alignment horizontal="left" indent="1"/>
    </xf>
    <xf numFmtId="0" fontId="0" fillId="15" borderId="47" xfId="0" applyFill="1" applyBorder="1"/>
    <xf numFmtId="0" fontId="20" fillId="0" borderId="41" xfId="0" applyFont="1" applyBorder="1" applyAlignment="1">
      <alignment horizontal="left"/>
    </xf>
    <xf numFmtId="0" fontId="20" fillId="0" borderId="87" xfId="0" applyFont="1" applyBorder="1" applyAlignment="1">
      <alignment horizontal="left"/>
    </xf>
    <xf numFmtId="165" fontId="35" fillId="0" borderId="88" xfId="0" applyNumberFormat="1" applyFont="1" applyBorder="1" applyAlignment="1">
      <alignment horizontal="center"/>
    </xf>
    <xf numFmtId="165" fontId="35" fillId="0" borderId="89" xfId="0" applyNumberFormat="1" applyFont="1" applyBorder="1" applyAlignment="1">
      <alignment horizontal="center"/>
    </xf>
    <xf numFmtId="166" fontId="0" fillId="13" borderId="87" xfId="0" applyNumberFormat="1" applyFill="1" applyBorder="1" applyAlignment="1">
      <alignment horizontal="center"/>
    </xf>
    <xf numFmtId="166" fontId="0" fillId="13" borderId="88" xfId="0" applyNumberFormat="1" applyFill="1" applyBorder="1" applyAlignment="1">
      <alignment horizontal="center"/>
    </xf>
    <xf numFmtId="166" fontId="0" fillId="13" borderId="90" xfId="0" applyNumberFormat="1" applyFill="1" applyBorder="1" applyAlignment="1">
      <alignment horizontal="center"/>
    </xf>
    <xf numFmtId="165" fontId="35" fillId="0" borderId="91" xfId="0" applyNumberFormat="1" applyFont="1" applyBorder="1" applyAlignment="1">
      <alignment horizontal="center"/>
    </xf>
    <xf numFmtId="165" fontId="0" fillId="13" borderId="87" xfId="0" applyNumberFormat="1" applyFill="1" applyBorder="1" applyAlignment="1">
      <alignment horizontal="center"/>
    </xf>
    <xf numFmtId="165" fontId="0" fillId="13" borderId="90" xfId="0" applyNumberFormat="1" applyFill="1" applyBorder="1" applyAlignment="1">
      <alignment horizontal="center"/>
    </xf>
    <xf numFmtId="164" fontId="3" fillId="3" borderId="15" xfId="0" applyNumberFormat="1" applyFont="1" applyFill="1" applyBorder="1"/>
    <xf numFmtId="0" fontId="8" fillId="34" borderId="2" xfId="0" applyFont="1" applyFill="1" applyBorder="1"/>
    <xf numFmtId="164" fontId="8" fillId="2" borderId="1" xfId="0" applyNumberFormat="1" applyFont="1" applyFill="1" applyBorder="1"/>
    <xf numFmtId="164" fontId="8" fillId="0" borderId="16" xfId="0" applyNumberFormat="1" applyFont="1" applyBorder="1"/>
    <xf numFmtId="0" fontId="0" fillId="0" borderId="0" xfId="0" quotePrefix="1"/>
    <xf numFmtId="164" fontId="48" fillId="2" borderId="15" xfId="0" applyNumberFormat="1" applyFont="1" applyFill="1" applyBorder="1"/>
    <xf numFmtId="164" fontId="48" fillId="2" borderId="2" xfId="0" applyNumberFormat="1" applyFont="1" applyFill="1" applyBorder="1"/>
    <xf numFmtId="164" fontId="48" fillId="2" borderId="16" xfId="0" applyNumberFormat="1" applyFont="1" applyFill="1" applyBorder="1"/>
    <xf numFmtId="164" fontId="3" fillId="2" borderId="2" xfId="0" applyNumberFormat="1" applyFont="1" applyFill="1" applyBorder="1"/>
    <xf numFmtId="164" fontId="3" fillId="3" borderId="2" xfId="0" applyNumberFormat="1" applyFont="1" applyFill="1" applyBorder="1"/>
    <xf numFmtId="164" fontId="3" fillId="2" borderId="15" xfId="0" applyNumberFormat="1" applyFont="1" applyFill="1" applyBorder="1"/>
    <xf numFmtId="164" fontId="3" fillId="2" borderId="16" xfId="0" applyNumberFormat="1" applyFont="1" applyFill="1" applyBorder="1"/>
    <xf numFmtId="0" fontId="3" fillId="3" borderId="15" xfId="0" applyFont="1" applyFill="1" applyBorder="1"/>
    <xf numFmtId="0" fontId="0" fillId="0" borderId="0" xfId="0" pivotButton="1"/>
    <xf numFmtId="0" fontId="0" fillId="0" borderId="0" xfId="0" applyAlignment="1">
      <alignment horizontal="left"/>
    </xf>
    <xf numFmtId="3" fontId="0" fillId="0" borderId="0" xfId="0" applyNumberFormat="1"/>
    <xf numFmtId="0" fontId="0" fillId="0" borderId="0" xfId="0" applyAlignment="1">
      <alignment textRotation="90"/>
    </xf>
    <xf numFmtId="0" fontId="20" fillId="36" borderId="0" xfId="0" applyFont="1" applyFill="1" applyAlignment="1">
      <alignment horizontal="center" vertical="center" wrapText="1"/>
    </xf>
    <xf numFmtId="164" fontId="3" fillId="33" borderId="2" xfId="0" applyNumberFormat="1" applyFont="1" applyFill="1" applyBorder="1"/>
    <xf numFmtId="164" fontId="3" fillId="33" borderId="15" xfId="0" applyNumberFormat="1" applyFont="1" applyFill="1" applyBorder="1"/>
    <xf numFmtId="0" fontId="0" fillId="0" borderId="48" xfId="0" applyBorder="1" applyAlignment="1">
      <alignment horizontal="center"/>
    </xf>
    <xf numFmtId="0" fontId="0" fillId="0" borderId="35" xfId="0" applyBorder="1" applyAlignment="1">
      <alignment horizontal="center"/>
    </xf>
    <xf numFmtId="0" fontId="0" fillId="17" borderId="69" xfId="0" applyFill="1" applyBorder="1" applyAlignment="1">
      <alignment horizontal="center"/>
    </xf>
    <xf numFmtId="0" fontId="35" fillId="0" borderId="35" xfId="0" applyFont="1" applyBorder="1" applyAlignment="1">
      <alignment horizontal="center"/>
    </xf>
    <xf numFmtId="0" fontId="0" fillId="0" borderId="0" xfId="5" applyFont="1" applyAlignment="1">
      <alignment horizontal="left" vertical="top"/>
    </xf>
    <xf numFmtId="0" fontId="49" fillId="0" borderId="0" xfId="5" applyFont="1" applyAlignment="1">
      <alignment horizontal="left" vertical="center"/>
    </xf>
    <xf numFmtId="0" fontId="50" fillId="0" borderId="0" xfId="5" applyFont="1" applyAlignment="1">
      <alignment horizontal="left" vertical="top"/>
    </xf>
    <xf numFmtId="0" fontId="51" fillId="0" borderId="0" xfId="5" applyFont="1" applyAlignment="1">
      <alignment horizontal="left" vertical="top"/>
    </xf>
    <xf numFmtId="0" fontId="52" fillId="0" borderId="0" xfId="5" applyFont="1" applyAlignment="1">
      <alignment vertical="top"/>
    </xf>
    <xf numFmtId="0" fontId="53" fillId="0" borderId="0" xfId="5" applyFont="1" applyAlignment="1">
      <alignment horizontal="left" vertical="top"/>
    </xf>
    <xf numFmtId="0" fontId="53" fillId="0" borderId="0" xfId="5" applyFont="1" applyAlignment="1">
      <alignment horizontal="left" vertical="center"/>
    </xf>
    <xf numFmtId="0" fontId="54" fillId="0" borderId="0" xfId="5" applyFont="1" applyAlignment="1">
      <alignment vertical="top"/>
    </xf>
    <xf numFmtId="0" fontId="54" fillId="0" borderId="0" xfId="5" applyFont="1" applyAlignment="1">
      <alignment horizontal="left" vertical="top"/>
    </xf>
    <xf numFmtId="0" fontId="54" fillId="0" borderId="0" xfId="5" applyFont="1" applyAlignment="1">
      <alignment horizontal="left" vertical="center"/>
    </xf>
    <xf numFmtId="0" fontId="54" fillId="0" borderId="0" xfId="5" applyFont="1" applyAlignment="1">
      <alignment vertical="center"/>
    </xf>
    <xf numFmtId="1" fontId="55" fillId="0" borderId="0" xfId="5" applyNumberFormat="1" applyFont="1" applyAlignment="1">
      <alignment vertical="top"/>
    </xf>
    <xf numFmtId="0" fontId="55" fillId="0" borderId="0" xfId="5" applyFont="1" applyAlignment="1">
      <alignment horizontal="left" vertical="center"/>
    </xf>
    <xf numFmtId="0" fontId="55" fillId="0" borderId="0" xfId="5" applyFont="1" applyAlignment="1">
      <alignment horizontal="left" vertical="top"/>
    </xf>
    <xf numFmtId="1" fontId="56" fillId="0" borderId="0" xfId="5" applyNumberFormat="1" applyFont="1" applyAlignment="1">
      <alignment vertical="top"/>
    </xf>
    <xf numFmtId="0" fontId="57" fillId="0" borderId="0" xfId="5" applyFont="1" applyAlignment="1">
      <alignment vertical="top"/>
    </xf>
    <xf numFmtId="0" fontId="57" fillId="0" borderId="0" xfId="5" applyFont="1" applyAlignment="1">
      <alignment horizontal="left" vertical="top"/>
    </xf>
    <xf numFmtId="0" fontId="55" fillId="0" borderId="0" xfId="5" applyFont="1" applyAlignment="1">
      <alignment vertical="top"/>
    </xf>
    <xf numFmtId="0" fontId="56" fillId="0" borderId="0" xfId="5" applyFont="1" applyAlignment="1">
      <alignment vertical="top"/>
    </xf>
    <xf numFmtId="0" fontId="58" fillId="0" borderId="0" xfId="5" applyFont="1" applyAlignment="1">
      <alignment horizontal="right" vertical="top"/>
    </xf>
    <xf numFmtId="0" fontId="58" fillId="0" borderId="0" xfId="5" applyFont="1" applyAlignment="1">
      <alignment horizontal="left" vertical="top"/>
    </xf>
    <xf numFmtId="0" fontId="8" fillId="0" borderId="2" xfId="0" applyFont="1" applyBorder="1" applyAlignment="1">
      <alignment horizontal="left"/>
    </xf>
    <xf numFmtId="0" fontId="8" fillId="0" borderId="1" xfId="0" applyFont="1" applyBorder="1"/>
    <xf numFmtId="0" fontId="8" fillId="0" borderId="16" xfId="0" applyFont="1" applyBorder="1"/>
    <xf numFmtId="0" fontId="8" fillId="0" borderId="2" xfId="3" applyFont="1" applyBorder="1" applyAlignment="1">
      <alignment horizontal="left" wrapText="1"/>
    </xf>
    <xf numFmtId="0" fontId="64" fillId="0" borderId="2" xfId="8" applyFont="1" applyBorder="1" applyAlignment="1">
      <alignment horizontal="left" vertical="center"/>
    </xf>
    <xf numFmtId="0" fontId="1" fillId="37" borderId="2" xfId="4" applyFont="1" applyFill="1" applyBorder="1" applyAlignment="1">
      <alignment horizontal="left" vertical="center"/>
    </xf>
    <xf numFmtId="0" fontId="8" fillId="37" borderId="2" xfId="4" applyFont="1" applyFill="1" applyBorder="1" applyAlignment="1">
      <alignment horizontal="center"/>
    </xf>
    <xf numFmtId="0" fontId="3" fillId="37" borderId="2" xfId="0" applyFont="1" applyFill="1" applyBorder="1"/>
    <xf numFmtId="17" fontId="8" fillId="0" borderId="2" xfId="0" applyNumberFormat="1" applyFont="1" applyBorder="1" applyAlignment="1">
      <alignment horizontal="center"/>
    </xf>
    <xf numFmtId="0" fontId="3" fillId="37" borderId="2" xfId="0" applyFont="1" applyFill="1" applyBorder="1" applyAlignment="1">
      <alignment horizontal="center" wrapText="1"/>
    </xf>
    <xf numFmtId="174" fontId="8" fillId="0" borderId="2" xfId="4" applyNumberFormat="1" applyFont="1" applyBorder="1" applyAlignment="1">
      <alignment horizontal="center" vertical="center"/>
    </xf>
    <xf numFmtId="0" fontId="65" fillId="0" borderId="2" xfId="8" applyFont="1" applyBorder="1" applyAlignment="1">
      <alignment horizontal="left" vertical="center"/>
    </xf>
    <xf numFmtId="0" fontId="8" fillId="37" borderId="2" xfId="4" applyFont="1" applyFill="1" applyBorder="1" applyAlignment="1">
      <alignment horizontal="left" vertical="center"/>
    </xf>
    <xf numFmtId="0" fontId="8" fillId="0" borderId="2" xfId="0" applyFont="1" applyBorder="1" applyAlignment="1">
      <alignment horizontal="center" wrapText="1"/>
    </xf>
    <xf numFmtId="0" fontId="65" fillId="0" borderId="2" xfId="8" quotePrefix="1" applyFont="1" applyBorder="1" applyAlignment="1">
      <alignment horizontal="left" vertical="center"/>
    </xf>
    <xf numFmtId="0" fontId="8" fillId="25" borderId="15" xfId="0" applyFont="1" applyFill="1" applyBorder="1" applyAlignment="1">
      <alignment horizontal="center"/>
    </xf>
    <xf numFmtId="0" fontId="8" fillId="25" borderId="16" xfId="0" applyFont="1" applyFill="1" applyBorder="1" applyAlignment="1">
      <alignment horizontal="center"/>
    </xf>
    <xf numFmtId="164" fontId="8" fillId="3" borderId="2" xfId="0" applyNumberFormat="1" applyFont="1" applyFill="1" applyBorder="1"/>
    <xf numFmtId="164" fontId="8" fillId="0" borderId="2" xfId="0" applyNumberFormat="1" applyFont="1" applyBorder="1"/>
    <xf numFmtId="164" fontId="3" fillId="38" borderId="15" xfId="0" applyNumberFormat="1" applyFont="1" applyFill="1" applyBorder="1"/>
    <xf numFmtId="164" fontId="3" fillId="38" borderId="2" xfId="0" applyNumberFormat="1" applyFont="1" applyFill="1" applyBorder="1"/>
    <xf numFmtId="0" fontId="3" fillId="25" borderId="2" xfId="0" applyFont="1" applyFill="1" applyBorder="1" applyAlignment="1">
      <alignment horizontal="center" vertical="center"/>
    </xf>
    <xf numFmtId="0" fontId="9" fillId="33" borderId="23" xfId="0" applyFont="1" applyFill="1" applyBorder="1" applyAlignment="1">
      <alignment horizontal="center"/>
    </xf>
    <xf numFmtId="0" fontId="0" fillId="37" borderId="2" xfId="4" applyFont="1" applyFill="1" applyBorder="1" applyAlignment="1">
      <alignment horizontal="left" vertical="center"/>
    </xf>
    <xf numFmtId="0" fontId="3" fillId="39" borderId="1" xfId="0" applyFont="1" applyFill="1" applyBorder="1" applyAlignment="1">
      <alignment horizontal="center"/>
    </xf>
    <xf numFmtId="164" fontId="3" fillId="2" borderId="1" xfId="0" applyNumberFormat="1" applyFont="1" applyFill="1" applyBorder="1"/>
    <xf numFmtId="164" fontId="43" fillId="0" borderId="15" xfId="0" applyNumberFormat="1" applyFont="1" applyBorder="1"/>
    <xf numFmtId="164" fontId="43" fillId="0" borderId="2" xfId="0" applyNumberFormat="1" applyFont="1" applyBorder="1"/>
    <xf numFmtId="0" fontId="18" fillId="26" borderId="22" xfId="0" applyFont="1" applyFill="1" applyBorder="1" applyAlignment="1">
      <alignment horizontal="center"/>
    </xf>
    <xf numFmtId="0" fontId="18" fillId="26" borderId="23" xfId="0" applyFont="1" applyFill="1" applyBorder="1" applyAlignment="1">
      <alignment horizontal="center"/>
    </xf>
    <xf numFmtId="0" fontId="18" fillId="26" borderId="15" xfId="0" applyFont="1" applyFill="1" applyBorder="1" applyAlignment="1">
      <alignment horizontal="center"/>
    </xf>
    <xf numFmtId="0" fontId="18" fillId="26" borderId="16" xfId="0" applyFont="1" applyFill="1" applyBorder="1" applyAlignment="1">
      <alignment horizontal="center"/>
    </xf>
    <xf numFmtId="0" fontId="0" fillId="7" borderId="66" xfId="0" applyFill="1" applyBorder="1" applyAlignment="1">
      <alignment horizontal="left" vertical="top" wrapText="1"/>
    </xf>
    <xf numFmtId="0" fontId="0" fillId="7" borderId="57" xfId="0" applyFill="1" applyBorder="1" applyAlignment="1">
      <alignment horizontal="left" vertical="top" wrapText="1"/>
    </xf>
    <xf numFmtId="0" fontId="18" fillId="27" borderId="0" xfId="0" applyFont="1" applyFill="1" applyAlignment="1" applyProtection="1">
      <alignment horizontal="left"/>
      <protection locked="0"/>
    </xf>
    <xf numFmtId="0" fontId="0" fillId="22" borderId="0" xfId="0" applyFill="1" applyAlignment="1" applyProtection="1">
      <alignment horizontal="left"/>
      <protection locked="0"/>
    </xf>
    <xf numFmtId="0" fontId="18" fillId="16" borderId="3" xfId="0" applyFont="1" applyFill="1" applyBorder="1" applyAlignment="1">
      <alignment horizontal="center"/>
    </xf>
    <xf numFmtId="0" fontId="18" fillId="16" borderId="4" xfId="0" applyFont="1" applyFill="1" applyBorder="1" applyAlignment="1">
      <alignment horizontal="center"/>
    </xf>
    <xf numFmtId="0" fontId="41" fillId="19" borderId="22" xfId="0" applyFont="1" applyFill="1" applyBorder="1" applyAlignment="1">
      <alignment horizontal="center"/>
    </xf>
    <xf numFmtId="0" fontId="41" fillId="19" borderId="24" xfId="0" applyFont="1" applyFill="1" applyBorder="1" applyAlignment="1">
      <alignment horizontal="center"/>
    </xf>
    <xf numFmtId="0" fontId="41" fillId="19" borderId="23" xfId="0" applyFont="1" applyFill="1" applyBorder="1" applyAlignment="1">
      <alignment horizontal="center"/>
    </xf>
    <xf numFmtId="0" fontId="41" fillId="19" borderId="11" xfId="0" applyFont="1" applyFill="1" applyBorder="1" applyAlignment="1">
      <alignment horizontal="center"/>
    </xf>
    <xf numFmtId="0" fontId="41" fillId="19" borderId="25" xfId="0" applyFont="1" applyFill="1" applyBorder="1" applyAlignment="1">
      <alignment horizontal="center"/>
    </xf>
    <xf numFmtId="0" fontId="41" fillId="19" borderId="14" xfId="0" applyFont="1" applyFill="1" applyBorder="1" applyAlignment="1">
      <alignment horizontal="center"/>
    </xf>
    <xf numFmtId="0" fontId="41" fillId="19" borderId="69" xfId="0" applyFont="1" applyFill="1" applyBorder="1" applyAlignment="1">
      <alignment horizontal="center"/>
    </xf>
    <xf numFmtId="0" fontId="16" fillId="0" borderId="22" xfId="0" applyFont="1" applyBorder="1" applyAlignment="1">
      <alignment horizontal="center"/>
    </xf>
    <xf numFmtId="0" fontId="16" fillId="0" borderId="24" xfId="0" applyFont="1" applyBorder="1" applyAlignment="1">
      <alignment horizontal="center"/>
    </xf>
    <xf numFmtId="0" fontId="16" fillId="0" borderId="23" xfId="0" applyFont="1" applyBorder="1" applyAlignment="1">
      <alignment horizontal="center"/>
    </xf>
    <xf numFmtId="0" fontId="17" fillId="0" borderId="22" xfId="0" applyFont="1" applyBorder="1" applyAlignment="1">
      <alignment horizontal="center"/>
    </xf>
    <xf numFmtId="0" fontId="17" fillId="0" borderId="24" xfId="0" applyFont="1" applyBorder="1" applyAlignment="1">
      <alignment horizontal="center"/>
    </xf>
    <xf numFmtId="0" fontId="17" fillId="0" borderId="23" xfId="0" applyFont="1" applyBorder="1" applyAlignment="1">
      <alignment horizontal="center"/>
    </xf>
    <xf numFmtId="0" fontId="7" fillId="0" borderId="22" xfId="0" applyFont="1" applyBorder="1" applyAlignment="1">
      <alignment horizontal="center"/>
    </xf>
    <xf numFmtId="0" fontId="7" fillId="0" borderId="24" xfId="0" applyFont="1" applyBorder="1" applyAlignment="1">
      <alignment horizontal="center"/>
    </xf>
    <xf numFmtId="0" fontId="7" fillId="0" borderId="23" xfId="0" applyFont="1" applyBorder="1" applyAlignment="1">
      <alignment horizontal="center"/>
    </xf>
    <xf numFmtId="0" fontId="11" fillId="23" borderId="22" xfId="0" applyFont="1" applyFill="1" applyBorder="1" applyAlignment="1">
      <alignment horizontal="center"/>
    </xf>
    <xf numFmtId="0" fontId="11" fillId="23" borderId="24" xfId="0" applyFont="1" applyFill="1" applyBorder="1" applyAlignment="1">
      <alignment horizontal="center"/>
    </xf>
    <xf numFmtId="0" fontId="11" fillId="23" borderId="23" xfId="0" applyFont="1" applyFill="1" applyBorder="1" applyAlignment="1">
      <alignment horizontal="center"/>
    </xf>
    <xf numFmtId="0" fontId="11" fillId="35" borderId="22" xfId="0" applyFont="1" applyFill="1" applyBorder="1" applyAlignment="1">
      <alignment horizontal="center"/>
    </xf>
    <xf numFmtId="0" fontId="11" fillId="35" borderId="24" xfId="0" applyFont="1" applyFill="1" applyBorder="1" applyAlignment="1">
      <alignment horizontal="center"/>
    </xf>
    <xf numFmtId="0" fontId="11" fillId="35" borderId="23" xfId="0" applyFont="1" applyFill="1" applyBorder="1" applyAlignment="1">
      <alignment horizontal="center"/>
    </xf>
    <xf numFmtId="0" fontId="11" fillId="0" borderId="11" xfId="0" applyFont="1" applyBorder="1" applyAlignment="1">
      <alignment horizontal="center"/>
    </xf>
    <xf numFmtId="0" fontId="11" fillId="0" borderId="14" xfId="0" applyFont="1" applyBorder="1" applyAlignment="1">
      <alignment horizontal="center"/>
    </xf>
    <xf numFmtId="0" fontId="9" fillId="0" borderId="22" xfId="0" applyFont="1" applyBorder="1" applyAlignment="1">
      <alignment horizontal="center"/>
    </xf>
    <xf numFmtId="0" fontId="9" fillId="0" borderId="23" xfId="0" applyFont="1" applyBorder="1" applyAlignment="1">
      <alignment horizontal="center"/>
    </xf>
    <xf numFmtId="0" fontId="9" fillId="24" borderId="22" xfId="0" applyFont="1" applyFill="1" applyBorder="1" applyAlignment="1">
      <alignment horizontal="center"/>
    </xf>
    <xf numFmtId="0" fontId="9" fillId="24" borderId="24" xfId="0" applyFont="1" applyFill="1" applyBorder="1" applyAlignment="1">
      <alignment horizontal="center"/>
    </xf>
    <xf numFmtId="0" fontId="9" fillId="24" borderId="23" xfId="0" applyFont="1" applyFill="1" applyBorder="1" applyAlignment="1">
      <alignment horizontal="center"/>
    </xf>
    <xf numFmtId="0" fontId="9" fillId="24" borderId="11" xfId="0" applyFont="1" applyFill="1" applyBorder="1" applyAlignment="1">
      <alignment horizontal="center"/>
    </xf>
    <xf numFmtId="0" fontId="9" fillId="24" borderId="25" xfId="0" applyFont="1" applyFill="1" applyBorder="1" applyAlignment="1">
      <alignment horizontal="center"/>
    </xf>
    <xf numFmtId="0" fontId="9" fillId="24" borderId="14" xfId="0" applyFont="1" applyFill="1" applyBorder="1" applyAlignment="1">
      <alignment horizontal="center"/>
    </xf>
    <xf numFmtId="0" fontId="11" fillId="0" borderId="22" xfId="0" applyFont="1" applyBorder="1" applyAlignment="1">
      <alignment horizontal="center"/>
    </xf>
    <xf numFmtId="0" fontId="11" fillId="0" borderId="23" xfId="0" applyFont="1" applyBorder="1" applyAlignment="1">
      <alignment horizontal="center"/>
    </xf>
    <xf numFmtId="0" fontId="11" fillId="0" borderId="24" xfId="0" applyFont="1" applyBorder="1" applyAlignment="1">
      <alignment horizontal="center"/>
    </xf>
    <xf numFmtId="0" fontId="7" fillId="0" borderId="11" xfId="0" applyFont="1" applyBorder="1" applyAlignment="1">
      <alignment horizontal="center"/>
    </xf>
    <xf numFmtId="0" fontId="7" fillId="0" borderId="14" xfId="0" applyFont="1" applyBorder="1" applyAlignment="1">
      <alignment horizontal="center"/>
    </xf>
    <xf numFmtId="0" fontId="16" fillId="0" borderId="11" xfId="0" applyFont="1" applyBorder="1" applyAlignment="1">
      <alignment horizontal="center"/>
    </xf>
    <xf numFmtId="0" fontId="16" fillId="0" borderId="12" xfId="0" applyFont="1" applyBorder="1" applyAlignment="1">
      <alignment horizontal="center"/>
    </xf>
    <xf numFmtId="0" fontId="16" fillId="0" borderId="13" xfId="0" applyFont="1" applyBorder="1" applyAlignment="1">
      <alignment horizontal="center"/>
    </xf>
    <xf numFmtId="0" fontId="16" fillId="0" borderId="14" xfId="0" applyFont="1" applyBorder="1" applyAlignment="1">
      <alignment horizontal="center"/>
    </xf>
    <xf numFmtId="0" fontId="17" fillId="0" borderId="11" xfId="0" applyFont="1" applyBorder="1" applyAlignment="1">
      <alignment horizontal="center"/>
    </xf>
    <xf numFmtId="0" fontId="17" fillId="0" borderId="12" xfId="0" applyFont="1" applyBorder="1" applyAlignment="1">
      <alignment horizontal="center"/>
    </xf>
    <xf numFmtId="0" fontId="17" fillId="0" borderId="13" xfId="0" applyFont="1" applyBorder="1" applyAlignment="1">
      <alignment horizontal="center"/>
    </xf>
    <xf numFmtId="0" fontId="17" fillId="0" borderId="14" xfId="0" applyFont="1" applyBorder="1" applyAlignment="1">
      <alignment horizontal="center"/>
    </xf>
    <xf numFmtId="0" fontId="7" fillId="0" borderId="12" xfId="0" applyFont="1" applyBorder="1" applyAlignment="1">
      <alignment horizontal="center"/>
    </xf>
    <xf numFmtId="0" fontId="7" fillId="0" borderId="13" xfId="0" applyFont="1" applyBorder="1" applyAlignment="1">
      <alignment horizontal="center"/>
    </xf>
    <xf numFmtId="0" fontId="9" fillId="0" borderId="11" xfId="0" applyFont="1" applyBorder="1" applyAlignment="1">
      <alignment horizontal="center"/>
    </xf>
    <xf numFmtId="0" fontId="9" fillId="0" borderId="14" xfId="0" applyFont="1" applyBorder="1" applyAlignment="1">
      <alignment horizontal="center"/>
    </xf>
  </cellXfs>
  <cellStyles count="17">
    <cellStyle name="Comma 2" xfId="6" xr:uid="{00000000-0005-0000-0000-000000000000}"/>
    <cellStyle name="Comma 3" xfId="5" xr:uid="{00000000-0005-0000-0000-000001000000}"/>
    <cellStyle name="Comma 4" xfId="7" xr:uid="{00000000-0005-0000-0000-000002000000}"/>
    <cellStyle name="Comma 5" xfId="9" xr:uid="{00000000-0005-0000-0000-000003000000}"/>
    <cellStyle name="Comma 6" xfId="12" xr:uid="{00000000-0005-0000-0000-000004000000}"/>
    <cellStyle name="Comma 7" xfId="14" xr:uid="{00000000-0005-0000-0000-000005000000}"/>
    <cellStyle name="Comma 8" xfId="16" xr:uid="{00000000-0005-0000-0000-000006000000}"/>
    <cellStyle name="Hyperlink" xfId="2" builtinId="8"/>
    <cellStyle name="Normal" xfId="0" builtinId="0"/>
    <cellStyle name="Normal 2" xfId="4" xr:uid="{00000000-0005-0000-0000-000009000000}"/>
    <cellStyle name="Normal 21" xfId="3" xr:uid="{00000000-0005-0000-0000-00000A000000}"/>
    <cellStyle name="Normal 22" xfId="1" xr:uid="{00000000-0005-0000-0000-00000B000000}"/>
    <cellStyle name="Normal 3" xfId="8" xr:uid="{00000000-0005-0000-0000-00000C000000}"/>
    <cellStyle name="Normal 4" xfId="11" xr:uid="{00000000-0005-0000-0000-00000D000000}"/>
    <cellStyle name="Normal 5" xfId="13" xr:uid="{00000000-0005-0000-0000-00000E000000}"/>
    <cellStyle name="Normal 6" xfId="15" xr:uid="{00000000-0005-0000-0000-00000F000000}"/>
    <cellStyle name="Percent" xfId="10" builtinId="5"/>
  </cellStyles>
  <dxfs count="100">
    <dxf>
      <alignment horizontal="left" vertical="top" textRotation="0" wrapText="0" indent="0" justifyLastLine="0" shrinkToFit="0" readingOrder="0"/>
    </dxf>
    <dxf>
      <alignment horizontal="general" vertical="top" textRotation="0" wrapText="1" indent="0" justifyLastLine="0" shrinkToFit="0" readingOrder="0"/>
    </dxf>
    <dxf>
      <alignment horizontal="general" vertical="top" textRotation="0" indent="0" justifyLastLine="0" shrinkToFit="0" readingOrder="0"/>
    </dxf>
    <dxf>
      <numFmt numFmtId="175" formatCode="m/d/yyyy"/>
      <alignment horizontal="general" vertical="top" textRotation="0" indent="0" justifyLastLine="0" shrinkToFit="0" readingOrder="0"/>
    </dxf>
    <dxf>
      <alignment horizontal="general" vertical="top" textRotation="0" indent="0" justifyLastLine="0" shrinkToFit="0" readingOrder="0"/>
    </dxf>
    <dxf>
      <fill>
        <patternFill patternType="solid">
          <fgColor indexed="64"/>
          <bgColor rgb="FFC00000"/>
        </patternFill>
      </fill>
      <alignment horizontal="center" vertical="bottom" textRotation="0" wrapText="0" indent="0" justifyLastLine="0" shrinkToFit="0" readingOrder="0"/>
    </dxf>
    <dxf>
      <fill>
        <patternFill>
          <bgColor theme="4"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alignment textRotation="90" readingOrder="0"/>
    </dxf>
    <dxf>
      <alignment textRotation="90" readingOrder="0"/>
    </dxf>
    <dxf>
      <alignment textRotation="90" readingOrder="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ont>
        <b/>
        <i val="0"/>
        <color rgb="FFFF0000"/>
      </font>
    </dxf>
    <dxf>
      <font>
        <color theme="0" tint="-0.14996795556505021"/>
      </font>
    </dxf>
    <dxf>
      <font>
        <b/>
        <i val="0"/>
        <color rgb="FFFF0000"/>
      </font>
    </dxf>
    <dxf>
      <fill>
        <patternFill>
          <bgColor theme="2"/>
        </patternFill>
      </fill>
    </dxf>
  </dxfs>
  <tableStyles count="0" defaultTableStyle="TableStyleMedium2" defaultPivotStyle="PivotStyleMedium9"/>
  <colors>
    <mruColors>
      <color rgb="FF33CC33"/>
      <color rgb="FFFFCCFF"/>
      <color rgb="FFFF6464"/>
      <color rgb="FFFFC8C8"/>
      <color rgb="FF0000CC"/>
      <color rgb="FFFF0000"/>
      <color rgb="FF000066"/>
      <color rgb="FFCCFFFF"/>
      <color rgb="FFCC0000"/>
      <color rgb="FF99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drawings/_rels/vmlDrawing9.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6</xdr:row>
          <xdr:rowOff>0</xdr:rowOff>
        </xdr:from>
        <xdr:to>
          <xdr:col>10</xdr:col>
          <xdr:colOff>0</xdr:colOff>
          <xdr:row>7</xdr:row>
          <xdr:rowOff>0</xdr:rowOff>
        </xdr:to>
        <xdr:sp macro="" textlink="">
          <xdr:nvSpPr>
            <xdr:cNvPr id="20521" name="Button 41" hidden="1">
              <a:extLst>
                <a:ext uri="{63B3BB69-23CF-44E3-9099-C40C66FF867C}">
                  <a14:compatExt spid="_x0000_s20521"/>
                </a:ext>
                <a:ext uri="{FF2B5EF4-FFF2-40B4-BE49-F238E27FC236}">
                  <a16:creationId xmlns:a16="http://schemas.microsoft.com/office/drawing/2014/main" id="{00000000-0008-0000-0000-000029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6</xdr:row>
          <xdr:rowOff>0</xdr:rowOff>
        </xdr:from>
        <xdr:to>
          <xdr:col>12</xdr:col>
          <xdr:colOff>0</xdr:colOff>
          <xdr:row>7</xdr:row>
          <xdr:rowOff>0</xdr:rowOff>
        </xdr:to>
        <xdr:sp macro="" textlink="">
          <xdr:nvSpPr>
            <xdr:cNvPr id="20528" name="Button 48" hidden="1">
              <a:extLst>
                <a:ext uri="{63B3BB69-23CF-44E3-9099-C40C66FF867C}">
                  <a14:compatExt spid="_x0000_s20528"/>
                </a:ext>
                <a:ext uri="{FF2B5EF4-FFF2-40B4-BE49-F238E27FC236}">
                  <a16:creationId xmlns:a16="http://schemas.microsoft.com/office/drawing/2014/main" id="{00000000-0008-0000-0000-000030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80"/>
                  </a:solidFill>
                  <a:latin typeface="Calibri"/>
                  <a:cs typeface="Calibri"/>
                </a:rPr>
                <a:t>Goto</a:t>
              </a:r>
            </a:p>
            <a:p>
              <a:pPr algn="ctr" rtl="0">
                <a:defRPr sz="1000"/>
              </a:pPr>
              <a:endParaRPr lang="en-US" sz="1100" b="1" i="0" u="none" strike="noStrike" baseline="0">
                <a:solidFill>
                  <a:srgbClr val="00008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xdr:row>
          <xdr:rowOff>0</xdr:rowOff>
        </xdr:from>
        <xdr:to>
          <xdr:col>11</xdr:col>
          <xdr:colOff>0</xdr:colOff>
          <xdr:row>7</xdr:row>
          <xdr:rowOff>0</xdr:rowOff>
        </xdr:to>
        <xdr:sp macro="" textlink="">
          <xdr:nvSpPr>
            <xdr:cNvPr id="20530" name="Button 50" hidden="1">
              <a:extLst>
                <a:ext uri="{63B3BB69-23CF-44E3-9099-C40C66FF867C}">
                  <a14:compatExt spid="_x0000_s20530"/>
                </a:ext>
                <a:ext uri="{FF2B5EF4-FFF2-40B4-BE49-F238E27FC236}">
                  <a16:creationId xmlns:a16="http://schemas.microsoft.com/office/drawing/2014/main" id="{00000000-0008-0000-0000-00003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PTPTN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11</xdr:col>
          <xdr:colOff>0</xdr:colOff>
          <xdr:row>6</xdr:row>
          <xdr:rowOff>0</xdr:rowOff>
        </xdr:to>
        <xdr:sp macro="" textlink="">
          <xdr:nvSpPr>
            <xdr:cNvPr id="20534" name="Button 54" hidden="1">
              <a:extLst>
                <a:ext uri="{63B3BB69-23CF-44E3-9099-C40C66FF867C}">
                  <a14:compatExt spid="_x0000_s20534"/>
                </a:ext>
                <a:ext uri="{FF2B5EF4-FFF2-40B4-BE49-F238E27FC236}">
                  <a16:creationId xmlns:a16="http://schemas.microsoft.com/office/drawing/2014/main" id="{00000000-0008-0000-0000-00003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8000"/>
                  </a:solidFill>
                  <a:latin typeface="Calibri"/>
                  <a:cs typeface="Calibri"/>
                </a:rPr>
                <a:t>C. Letter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5</xdr:row>
          <xdr:rowOff>0</xdr:rowOff>
        </xdr:from>
        <xdr:to>
          <xdr:col>12</xdr:col>
          <xdr:colOff>0</xdr:colOff>
          <xdr:row>6</xdr:row>
          <xdr:rowOff>0</xdr:rowOff>
        </xdr:to>
        <xdr:sp macro="" textlink="">
          <xdr:nvSpPr>
            <xdr:cNvPr id="20536" name="Button 56" hidden="1">
              <a:extLst>
                <a:ext uri="{63B3BB69-23CF-44E3-9099-C40C66FF867C}">
                  <a14:compatExt spid="_x0000_s20536"/>
                </a:ext>
                <a:ext uri="{FF2B5EF4-FFF2-40B4-BE49-F238E27FC236}">
                  <a16:creationId xmlns:a16="http://schemas.microsoft.com/office/drawing/2014/main" id="{00000000-0008-0000-0000-000038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101</xdr:row>
          <xdr:rowOff>0</xdr:rowOff>
        </xdr:from>
        <xdr:to>
          <xdr:col>5</xdr:col>
          <xdr:colOff>0</xdr:colOff>
          <xdr:row>102</xdr:row>
          <xdr:rowOff>0</xdr:rowOff>
        </xdr:to>
        <xdr:sp macro="" textlink="">
          <xdr:nvSpPr>
            <xdr:cNvPr id="1557" name="Button 533" descr="Set Mail to Reg. Module" hidden="1">
              <a:extLst>
                <a:ext uri="{63B3BB69-23CF-44E3-9099-C40C66FF867C}">
                  <a14:compatExt spid="_x0000_s1557"/>
                </a:ext>
                <a:ext uri="{FF2B5EF4-FFF2-40B4-BE49-F238E27FC236}">
                  <a16:creationId xmlns:a16="http://schemas.microsoft.com/office/drawing/2014/main" id="{00000000-0008-0000-0100-00001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Reg. Module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103</xdr:row>
          <xdr:rowOff>0</xdr:rowOff>
        </xdr:from>
        <xdr:to>
          <xdr:col>5</xdr:col>
          <xdr:colOff>0</xdr:colOff>
          <xdr:row>104</xdr:row>
          <xdr:rowOff>0</xdr:rowOff>
        </xdr:to>
        <xdr:sp macro="" textlink="">
          <xdr:nvSpPr>
            <xdr:cNvPr id="1558" name="Button 534" hidden="1">
              <a:extLst>
                <a:ext uri="{63B3BB69-23CF-44E3-9099-C40C66FF867C}">
                  <a14:compatExt spid="_x0000_s1558"/>
                </a:ext>
                <a:ext uri="{FF2B5EF4-FFF2-40B4-BE49-F238E27FC236}">
                  <a16:creationId xmlns:a16="http://schemas.microsoft.com/office/drawing/2014/main" id="{00000000-0008-0000-0100-00001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Resit Exam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92</xdr:row>
          <xdr:rowOff>0</xdr:rowOff>
        </xdr:from>
        <xdr:to>
          <xdr:col>5</xdr:col>
          <xdr:colOff>0</xdr:colOff>
          <xdr:row>93</xdr:row>
          <xdr:rowOff>0</xdr:rowOff>
        </xdr:to>
        <xdr:sp macro="" textlink="">
          <xdr:nvSpPr>
            <xdr:cNvPr id="1559" name="Button 535" hidden="1">
              <a:extLst>
                <a:ext uri="{63B3BB69-23CF-44E3-9099-C40C66FF867C}">
                  <a14:compatExt spid="_x0000_s1559"/>
                </a:ext>
                <a:ext uri="{FF2B5EF4-FFF2-40B4-BE49-F238E27FC236}">
                  <a16:creationId xmlns:a16="http://schemas.microsoft.com/office/drawing/2014/main" id="{00000000-0008-0000-0100-00001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Mod-Std Lst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96</xdr:row>
          <xdr:rowOff>0</xdr:rowOff>
        </xdr:from>
        <xdr:to>
          <xdr:col>5</xdr:col>
          <xdr:colOff>0</xdr:colOff>
          <xdr:row>97</xdr:row>
          <xdr:rowOff>0</xdr:rowOff>
        </xdr:to>
        <xdr:sp macro="" textlink="">
          <xdr:nvSpPr>
            <xdr:cNvPr id="1560" name="Button 536" descr="Copy marks" hidden="1">
              <a:extLst>
                <a:ext uri="{63B3BB69-23CF-44E3-9099-C40C66FF867C}">
                  <a14:compatExt spid="_x0000_s1560"/>
                </a:ext>
                <a:ext uri="{FF2B5EF4-FFF2-40B4-BE49-F238E27FC236}">
                  <a16:creationId xmlns:a16="http://schemas.microsoft.com/office/drawing/2014/main" id="{00000000-0008-0000-0100-00001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 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105</xdr:row>
          <xdr:rowOff>0</xdr:rowOff>
        </xdr:from>
        <xdr:to>
          <xdr:col>5</xdr:col>
          <xdr:colOff>0</xdr:colOff>
          <xdr:row>106</xdr:row>
          <xdr:rowOff>0</xdr:rowOff>
        </xdr:to>
        <xdr:sp macro="" textlink="">
          <xdr:nvSpPr>
            <xdr:cNvPr id="1561" name="Button 537" hidden="1">
              <a:extLst>
                <a:ext uri="{63B3BB69-23CF-44E3-9099-C40C66FF867C}">
                  <a14:compatExt spid="_x0000_s1561"/>
                </a:ext>
                <a:ext uri="{FF2B5EF4-FFF2-40B4-BE49-F238E27FC236}">
                  <a16:creationId xmlns:a16="http://schemas.microsoft.com/office/drawing/2014/main" id="{00000000-0008-0000-0100-00001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Elec. Mod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88</xdr:row>
          <xdr:rowOff>0</xdr:rowOff>
        </xdr:from>
        <xdr:to>
          <xdr:col>5</xdr:col>
          <xdr:colOff>0</xdr:colOff>
          <xdr:row>89</xdr:row>
          <xdr:rowOff>0</xdr:rowOff>
        </xdr:to>
        <xdr:sp macro="" textlink="">
          <xdr:nvSpPr>
            <xdr:cNvPr id="1562" name="Button 538" hidden="1">
              <a:extLst>
                <a:ext uri="{63B3BB69-23CF-44E3-9099-C40C66FF867C}">
                  <a14:compatExt spid="_x0000_s1562"/>
                </a:ext>
                <a:ext uri="{FF2B5EF4-FFF2-40B4-BE49-F238E27FC236}">
                  <a16:creationId xmlns:a16="http://schemas.microsoft.com/office/drawing/2014/main" id="{00000000-0008-0000-0100-00001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Mentorship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2933700</xdr:colOff>
          <xdr:row>90</xdr:row>
          <xdr:rowOff>0</xdr:rowOff>
        </xdr:from>
        <xdr:to>
          <xdr:col>4</xdr:col>
          <xdr:colOff>419100</xdr:colOff>
          <xdr:row>91</xdr:row>
          <xdr:rowOff>0</xdr:rowOff>
        </xdr:to>
        <xdr:sp macro="" textlink="">
          <xdr:nvSpPr>
            <xdr:cNvPr id="1563" name="Button 539" hidden="1">
              <a:extLst>
                <a:ext uri="{63B3BB69-23CF-44E3-9099-C40C66FF867C}">
                  <a14:compatExt spid="_x0000_s1563"/>
                </a:ext>
                <a:ext uri="{FF2B5EF4-FFF2-40B4-BE49-F238E27FC236}">
                  <a16:creationId xmlns:a16="http://schemas.microsoft.com/office/drawing/2014/main" id="{00000000-0008-0000-0100-00001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Internship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2933700</xdr:colOff>
          <xdr:row>86</xdr:row>
          <xdr:rowOff>0</xdr:rowOff>
        </xdr:from>
        <xdr:to>
          <xdr:col>4</xdr:col>
          <xdr:colOff>419100</xdr:colOff>
          <xdr:row>87</xdr:row>
          <xdr:rowOff>0</xdr:rowOff>
        </xdr:to>
        <xdr:sp macro="" textlink="">
          <xdr:nvSpPr>
            <xdr:cNvPr id="1564" name="Button 540" hidden="1">
              <a:extLst>
                <a:ext uri="{63B3BB69-23CF-44E3-9099-C40C66FF867C}">
                  <a14:compatExt spid="_x0000_s1564"/>
                </a:ext>
                <a:ext uri="{FF2B5EF4-FFF2-40B4-BE49-F238E27FC236}">
                  <a16:creationId xmlns:a16="http://schemas.microsoft.com/office/drawing/2014/main" id="{00000000-0008-0000-0100-00001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Plan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604" name="Button 580" hidden="1">
              <a:extLst>
                <a:ext uri="{63B3BB69-23CF-44E3-9099-C40C66FF867C}">
                  <a14:compatExt spid="_x0000_s1604"/>
                </a:ext>
                <a:ext uri="{FF2B5EF4-FFF2-40B4-BE49-F238E27FC236}">
                  <a16:creationId xmlns:a16="http://schemas.microsoft.com/office/drawing/2014/main" id="{00000000-0008-0000-0100-00004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234</xdr:col>
          <xdr:colOff>0</xdr:colOff>
          <xdr:row>0</xdr:row>
          <xdr:rowOff>0</xdr:rowOff>
        </xdr:from>
        <xdr:to>
          <xdr:col>235</xdr:col>
          <xdr:colOff>0</xdr:colOff>
          <xdr:row>2</xdr:row>
          <xdr:rowOff>0</xdr:rowOff>
        </xdr:to>
        <xdr:sp macro="" textlink="">
          <xdr:nvSpPr>
            <xdr:cNvPr id="1606" name="Button 582" hidden="1">
              <a:extLst>
                <a:ext uri="{63B3BB69-23CF-44E3-9099-C40C66FF867C}">
                  <a14:compatExt spid="_x0000_s1606"/>
                </a:ext>
                <a:ext uri="{FF2B5EF4-FFF2-40B4-BE49-F238E27FC236}">
                  <a16:creationId xmlns:a16="http://schemas.microsoft.com/office/drawing/2014/main" id="{00000000-0008-0000-0100-00004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0</xdr:row>
          <xdr:rowOff>209550</xdr:rowOff>
        </xdr:to>
        <xdr:sp macro="" textlink="">
          <xdr:nvSpPr>
            <xdr:cNvPr id="1607" name="Button 583" hidden="1">
              <a:extLst>
                <a:ext uri="{63B3BB69-23CF-44E3-9099-C40C66FF867C}">
                  <a14:compatExt spid="_x0000_s1607"/>
                </a:ext>
                <a:ext uri="{FF2B5EF4-FFF2-40B4-BE49-F238E27FC236}">
                  <a16:creationId xmlns:a16="http://schemas.microsoft.com/office/drawing/2014/main" id="{00000000-0008-0000-0100-00004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0</xdr:row>
          <xdr:rowOff>209550</xdr:rowOff>
        </xdr:to>
        <xdr:sp macro="" textlink="">
          <xdr:nvSpPr>
            <xdr:cNvPr id="1608" name="Button 584" hidden="1">
              <a:extLst>
                <a:ext uri="{63B3BB69-23CF-44E3-9099-C40C66FF867C}">
                  <a14:compatExt spid="_x0000_s1608"/>
                </a:ext>
                <a:ext uri="{FF2B5EF4-FFF2-40B4-BE49-F238E27FC236}">
                  <a16:creationId xmlns:a16="http://schemas.microsoft.com/office/drawing/2014/main" id="{00000000-0008-0000-0100-00004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0</xdr:row>
          <xdr:rowOff>209550</xdr:rowOff>
        </xdr:to>
        <xdr:sp macro="" textlink="">
          <xdr:nvSpPr>
            <xdr:cNvPr id="1609" name="Button 585" hidden="1">
              <a:extLst>
                <a:ext uri="{63B3BB69-23CF-44E3-9099-C40C66FF867C}">
                  <a14:compatExt spid="_x0000_s1609"/>
                </a:ext>
                <a:ext uri="{FF2B5EF4-FFF2-40B4-BE49-F238E27FC236}">
                  <a16:creationId xmlns:a16="http://schemas.microsoft.com/office/drawing/2014/main" id="{00000000-0008-0000-0100-00004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10</xdr:col>
          <xdr:colOff>647700</xdr:colOff>
          <xdr:row>1</xdr:row>
          <xdr:rowOff>0</xdr:rowOff>
        </xdr:to>
        <xdr:sp macro="" textlink="">
          <xdr:nvSpPr>
            <xdr:cNvPr id="1611" name="Button 587" hidden="1">
              <a:extLst>
                <a:ext uri="{63B3BB69-23CF-44E3-9099-C40C66FF867C}">
                  <a14:compatExt spid="_x0000_s1611"/>
                </a:ext>
                <a:ext uri="{FF2B5EF4-FFF2-40B4-BE49-F238E27FC236}">
                  <a16:creationId xmlns:a16="http://schemas.microsoft.com/office/drawing/2014/main" id="{00000000-0008-0000-0100-00004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Language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0</xdr:row>
          <xdr:rowOff>209550</xdr:rowOff>
        </xdr:to>
        <xdr:sp macro="" textlink="">
          <xdr:nvSpPr>
            <xdr:cNvPr id="1655" name="Button 631" hidden="1">
              <a:extLst>
                <a:ext uri="{63B3BB69-23CF-44E3-9099-C40C66FF867C}">
                  <a14:compatExt spid="_x0000_s1655"/>
                </a:ext>
                <a:ext uri="{FF2B5EF4-FFF2-40B4-BE49-F238E27FC236}">
                  <a16:creationId xmlns:a16="http://schemas.microsoft.com/office/drawing/2014/main" id="{00000000-0008-0000-0100-00007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0</xdr:row>
          <xdr:rowOff>209550</xdr:rowOff>
        </xdr:to>
        <xdr:sp macro="" textlink="">
          <xdr:nvSpPr>
            <xdr:cNvPr id="1664" name="Button 640" hidden="1">
              <a:extLst>
                <a:ext uri="{63B3BB69-23CF-44E3-9099-C40C66FF867C}">
                  <a14:compatExt spid="_x0000_s1664"/>
                </a:ext>
                <a:ext uri="{FF2B5EF4-FFF2-40B4-BE49-F238E27FC236}">
                  <a16:creationId xmlns:a16="http://schemas.microsoft.com/office/drawing/2014/main" id="{00000000-0008-0000-0100-00008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131</xdr:col>
          <xdr:colOff>0</xdr:colOff>
          <xdr:row>0</xdr:row>
          <xdr:rowOff>0</xdr:rowOff>
        </xdr:from>
        <xdr:to>
          <xdr:col>134</xdr:col>
          <xdr:colOff>0</xdr:colOff>
          <xdr:row>1</xdr:row>
          <xdr:rowOff>0</xdr:rowOff>
        </xdr:to>
        <xdr:sp macro="" textlink="">
          <xdr:nvSpPr>
            <xdr:cNvPr id="1887" name="Button 863" hidden="1">
              <a:extLst>
                <a:ext uri="{63B3BB69-23CF-44E3-9099-C40C66FF867C}">
                  <a14:compatExt spid="_x0000_s1887"/>
                </a:ext>
                <a:ext uri="{FF2B5EF4-FFF2-40B4-BE49-F238E27FC236}">
                  <a16:creationId xmlns:a16="http://schemas.microsoft.com/office/drawing/2014/main" id="{00000000-0008-0000-0100-00005F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234</xdr:col>
          <xdr:colOff>0</xdr:colOff>
          <xdr:row>2</xdr:row>
          <xdr:rowOff>0</xdr:rowOff>
        </xdr:from>
        <xdr:to>
          <xdr:col>235</xdr:col>
          <xdr:colOff>0</xdr:colOff>
          <xdr:row>3</xdr:row>
          <xdr:rowOff>0</xdr:rowOff>
        </xdr:to>
        <xdr:sp macro="" textlink="">
          <xdr:nvSpPr>
            <xdr:cNvPr id="1952" name="Button 928" hidden="1">
              <a:extLst>
                <a:ext uri="{63B3BB69-23CF-44E3-9099-C40C66FF867C}">
                  <a14:compatExt spid="_x0000_s1952"/>
                </a:ext>
                <a:ext uri="{FF2B5EF4-FFF2-40B4-BE49-F238E27FC236}">
                  <a16:creationId xmlns:a16="http://schemas.microsoft.com/office/drawing/2014/main" id="{00000000-0008-0000-0100-0000A0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125</xdr:col>
          <xdr:colOff>0</xdr:colOff>
          <xdr:row>1</xdr:row>
          <xdr:rowOff>0</xdr:rowOff>
        </xdr:from>
        <xdr:to>
          <xdr:col>126</xdr:col>
          <xdr:colOff>0</xdr:colOff>
          <xdr:row>2</xdr:row>
          <xdr:rowOff>0</xdr:rowOff>
        </xdr:to>
        <xdr:sp macro="" textlink="">
          <xdr:nvSpPr>
            <xdr:cNvPr id="1954" name="Button 930" hidden="1">
              <a:extLst>
                <a:ext uri="{63B3BB69-23CF-44E3-9099-C40C66FF867C}">
                  <a14:compatExt spid="_x0000_s1954"/>
                </a:ext>
                <a:ext uri="{FF2B5EF4-FFF2-40B4-BE49-F238E27FC236}">
                  <a16:creationId xmlns:a16="http://schemas.microsoft.com/office/drawing/2014/main" id="{00000000-0008-0000-0100-0000A2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94</xdr:row>
          <xdr:rowOff>0</xdr:rowOff>
        </xdr:from>
        <xdr:to>
          <xdr:col>5</xdr:col>
          <xdr:colOff>0</xdr:colOff>
          <xdr:row>95</xdr:row>
          <xdr:rowOff>0</xdr:rowOff>
        </xdr:to>
        <xdr:sp macro="" textlink="">
          <xdr:nvSpPr>
            <xdr:cNvPr id="90840" name="Button 3800" hidden="1">
              <a:extLst>
                <a:ext uri="{63B3BB69-23CF-44E3-9099-C40C66FF867C}">
                  <a14:compatExt spid="_x0000_s90840"/>
                </a:ext>
                <a:ext uri="{FF2B5EF4-FFF2-40B4-BE49-F238E27FC236}">
                  <a16:creationId xmlns:a16="http://schemas.microsoft.com/office/drawing/2014/main" id="{00000000-0008-0000-0100-0000D862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MarkSheet</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99</xdr:row>
          <xdr:rowOff>0</xdr:rowOff>
        </xdr:from>
        <xdr:to>
          <xdr:col>5</xdr:col>
          <xdr:colOff>0</xdr:colOff>
          <xdr:row>100</xdr:row>
          <xdr:rowOff>0</xdr:rowOff>
        </xdr:to>
        <xdr:sp macro="" textlink="">
          <xdr:nvSpPr>
            <xdr:cNvPr id="99348" name="Button 4116" hidden="1">
              <a:extLst>
                <a:ext uri="{63B3BB69-23CF-44E3-9099-C40C66FF867C}">
                  <a14:compatExt spid="_x0000_s99348"/>
                </a:ext>
                <a:ext uri="{FF2B5EF4-FFF2-40B4-BE49-F238E27FC236}">
                  <a16:creationId xmlns:a16="http://schemas.microsoft.com/office/drawing/2014/main" id="{00000000-0008-0000-0100-000014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Capped 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107</xdr:row>
          <xdr:rowOff>9525</xdr:rowOff>
        </xdr:from>
        <xdr:to>
          <xdr:col>5</xdr:col>
          <xdr:colOff>0</xdr:colOff>
          <xdr:row>108</xdr:row>
          <xdr:rowOff>0</xdr:rowOff>
        </xdr:to>
        <xdr:sp macro="" textlink="">
          <xdr:nvSpPr>
            <xdr:cNvPr id="99350" name="Button 4118" hidden="1">
              <a:extLst>
                <a:ext uri="{63B3BB69-23CF-44E3-9099-C40C66FF867C}">
                  <a14:compatExt spid="_x0000_s99350"/>
                </a:ext>
                <a:ext uri="{FF2B5EF4-FFF2-40B4-BE49-F238E27FC236}">
                  <a16:creationId xmlns:a16="http://schemas.microsoft.com/office/drawing/2014/main" id="{00000000-0008-0000-0100-000016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PAB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109</xdr:row>
          <xdr:rowOff>190500</xdr:rowOff>
        </xdr:from>
        <xdr:to>
          <xdr:col>5</xdr:col>
          <xdr:colOff>0</xdr:colOff>
          <xdr:row>111</xdr:row>
          <xdr:rowOff>0</xdr:rowOff>
        </xdr:to>
        <xdr:sp macro="" textlink="">
          <xdr:nvSpPr>
            <xdr:cNvPr id="99977" name="Button 4745" hidden="1">
              <a:extLst>
                <a:ext uri="{63B3BB69-23CF-44E3-9099-C40C66FF867C}">
                  <a14:compatExt spid="_x0000_s99977"/>
                </a:ext>
                <a:ext uri="{FF2B5EF4-FFF2-40B4-BE49-F238E27FC236}">
                  <a16:creationId xmlns:a16="http://schemas.microsoft.com/office/drawing/2014/main" id="{00000000-0008-0000-0100-0000898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Re-sit List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41313" name="Button 1" hidden="1">
              <a:extLst>
                <a:ext uri="{63B3BB69-23CF-44E3-9099-C40C66FF867C}">
                  <a14:compatExt spid="_x0000_s141313"/>
                </a:ext>
                <a:ext uri="{FF2B5EF4-FFF2-40B4-BE49-F238E27FC236}">
                  <a16:creationId xmlns:a16="http://schemas.microsoft.com/office/drawing/2014/main" id="{00000000-0008-0000-0300-0000012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234</xdr:col>
          <xdr:colOff>0</xdr:colOff>
          <xdr:row>0</xdr:row>
          <xdr:rowOff>0</xdr:rowOff>
        </xdr:from>
        <xdr:to>
          <xdr:col>235</xdr:col>
          <xdr:colOff>0</xdr:colOff>
          <xdr:row>2</xdr:row>
          <xdr:rowOff>0</xdr:rowOff>
        </xdr:to>
        <xdr:sp macro="" textlink="">
          <xdr:nvSpPr>
            <xdr:cNvPr id="141314" name="Button 2" hidden="1">
              <a:extLst>
                <a:ext uri="{63B3BB69-23CF-44E3-9099-C40C66FF867C}">
                  <a14:compatExt spid="_x0000_s141314"/>
                </a:ext>
                <a:ext uri="{FF2B5EF4-FFF2-40B4-BE49-F238E27FC236}">
                  <a16:creationId xmlns:a16="http://schemas.microsoft.com/office/drawing/2014/main" id="{00000000-0008-0000-0300-0000022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1</xdr:row>
          <xdr:rowOff>0</xdr:rowOff>
        </xdr:to>
        <xdr:sp macro="" textlink="">
          <xdr:nvSpPr>
            <xdr:cNvPr id="141315" name="Button 3" hidden="1">
              <a:extLst>
                <a:ext uri="{63B3BB69-23CF-44E3-9099-C40C66FF867C}">
                  <a14:compatExt spid="_x0000_s141315"/>
                </a:ext>
                <a:ext uri="{FF2B5EF4-FFF2-40B4-BE49-F238E27FC236}">
                  <a16:creationId xmlns:a16="http://schemas.microsoft.com/office/drawing/2014/main" id="{00000000-0008-0000-0300-0000032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1</xdr:row>
          <xdr:rowOff>0</xdr:rowOff>
        </xdr:to>
        <xdr:sp macro="" textlink="">
          <xdr:nvSpPr>
            <xdr:cNvPr id="141316" name="Button 4" hidden="1">
              <a:extLst>
                <a:ext uri="{63B3BB69-23CF-44E3-9099-C40C66FF867C}">
                  <a14:compatExt spid="_x0000_s141316"/>
                </a:ext>
                <a:ext uri="{FF2B5EF4-FFF2-40B4-BE49-F238E27FC236}">
                  <a16:creationId xmlns:a16="http://schemas.microsoft.com/office/drawing/2014/main" id="{00000000-0008-0000-0300-0000042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1</xdr:row>
          <xdr:rowOff>0</xdr:rowOff>
        </xdr:to>
        <xdr:sp macro="" textlink="">
          <xdr:nvSpPr>
            <xdr:cNvPr id="141317" name="Button 5" hidden="1">
              <a:extLst>
                <a:ext uri="{63B3BB69-23CF-44E3-9099-C40C66FF867C}">
                  <a14:compatExt spid="_x0000_s141317"/>
                </a:ext>
                <a:ext uri="{FF2B5EF4-FFF2-40B4-BE49-F238E27FC236}">
                  <a16:creationId xmlns:a16="http://schemas.microsoft.com/office/drawing/2014/main" id="{00000000-0008-0000-0300-0000052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1</xdr:row>
          <xdr:rowOff>0</xdr:rowOff>
        </xdr:to>
        <xdr:sp macro="" textlink="">
          <xdr:nvSpPr>
            <xdr:cNvPr id="141318" name="Button 6" hidden="1">
              <a:extLst>
                <a:ext uri="{63B3BB69-23CF-44E3-9099-C40C66FF867C}">
                  <a14:compatExt spid="_x0000_s141318"/>
                </a:ext>
                <a:ext uri="{FF2B5EF4-FFF2-40B4-BE49-F238E27FC236}">
                  <a16:creationId xmlns:a16="http://schemas.microsoft.com/office/drawing/2014/main" id="{00000000-0008-0000-0300-0000062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1</xdr:row>
          <xdr:rowOff>0</xdr:rowOff>
        </xdr:to>
        <xdr:sp macro="" textlink="">
          <xdr:nvSpPr>
            <xdr:cNvPr id="141319" name="Button 7" hidden="1">
              <a:extLst>
                <a:ext uri="{63B3BB69-23CF-44E3-9099-C40C66FF867C}">
                  <a14:compatExt spid="_x0000_s141319"/>
                </a:ext>
                <a:ext uri="{FF2B5EF4-FFF2-40B4-BE49-F238E27FC236}">
                  <a16:creationId xmlns:a16="http://schemas.microsoft.com/office/drawing/2014/main" id="{00000000-0008-0000-0300-0000072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131</xdr:col>
          <xdr:colOff>0</xdr:colOff>
          <xdr:row>0</xdr:row>
          <xdr:rowOff>0</xdr:rowOff>
        </xdr:from>
        <xdr:to>
          <xdr:col>134</xdr:col>
          <xdr:colOff>0</xdr:colOff>
          <xdr:row>1</xdr:row>
          <xdr:rowOff>0</xdr:rowOff>
        </xdr:to>
        <xdr:sp macro="" textlink="">
          <xdr:nvSpPr>
            <xdr:cNvPr id="141320" name="Button 8" hidden="1">
              <a:extLst>
                <a:ext uri="{63B3BB69-23CF-44E3-9099-C40C66FF867C}">
                  <a14:compatExt spid="_x0000_s141320"/>
                </a:ext>
                <a:ext uri="{FF2B5EF4-FFF2-40B4-BE49-F238E27FC236}">
                  <a16:creationId xmlns:a16="http://schemas.microsoft.com/office/drawing/2014/main" id="{00000000-0008-0000-0300-0000082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234</xdr:col>
          <xdr:colOff>0</xdr:colOff>
          <xdr:row>2</xdr:row>
          <xdr:rowOff>0</xdr:rowOff>
        </xdr:from>
        <xdr:to>
          <xdr:col>235</xdr:col>
          <xdr:colOff>0</xdr:colOff>
          <xdr:row>3</xdr:row>
          <xdr:rowOff>0</xdr:rowOff>
        </xdr:to>
        <xdr:sp macro="" textlink="">
          <xdr:nvSpPr>
            <xdr:cNvPr id="141321" name="Button 9" hidden="1">
              <a:extLst>
                <a:ext uri="{63B3BB69-23CF-44E3-9099-C40C66FF867C}">
                  <a14:compatExt spid="_x0000_s141321"/>
                </a:ext>
                <a:ext uri="{FF2B5EF4-FFF2-40B4-BE49-F238E27FC236}">
                  <a16:creationId xmlns:a16="http://schemas.microsoft.com/office/drawing/2014/main" id="{00000000-0008-0000-0300-0000092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125</xdr:col>
          <xdr:colOff>0</xdr:colOff>
          <xdr:row>1</xdr:row>
          <xdr:rowOff>0</xdr:rowOff>
        </xdr:from>
        <xdr:to>
          <xdr:col>126</xdr:col>
          <xdr:colOff>0</xdr:colOff>
          <xdr:row>2</xdr:row>
          <xdr:rowOff>0</xdr:rowOff>
        </xdr:to>
        <xdr:sp macro="" textlink="">
          <xdr:nvSpPr>
            <xdr:cNvPr id="141322" name="Button 10" hidden="1">
              <a:extLst>
                <a:ext uri="{63B3BB69-23CF-44E3-9099-C40C66FF867C}">
                  <a14:compatExt spid="_x0000_s141322"/>
                </a:ext>
                <a:ext uri="{FF2B5EF4-FFF2-40B4-BE49-F238E27FC236}">
                  <a16:creationId xmlns:a16="http://schemas.microsoft.com/office/drawing/2014/main" id="{00000000-0008-0000-0300-00000A2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42337" name="Button 1" hidden="1">
              <a:extLst>
                <a:ext uri="{63B3BB69-23CF-44E3-9099-C40C66FF867C}">
                  <a14:compatExt spid="_x0000_s142337"/>
                </a:ext>
                <a:ext uri="{FF2B5EF4-FFF2-40B4-BE49-F238E27FC236}">
                  <a16:creationId xmlns:a16="http://schemas.microsoft.com/office/drawing/2014/main" id="{00000000-0008-0000-0400-0000012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234</xdr:col>
          <xdr:colOff>0</xdr:colOff>
          <xdr:row>0</xdr:row>
          <xdr:rowOff>0</xdr:rowOff>
        </xdr:from>
        <xdr:to>
          <xdr:col>235</xdr:col>
          <xdr:colOff>0</xdr:colOff>
          <xdr:row>2</xdr:row>
          <xdr:rowOff>0</xdr:rowOff>
        </xdr:to>
        <xdr:sp macro="" textlink="">
          <xdr:nvSpPr>
            <xdr:cNvPr id="142338" name="Button 2" hidden="1">
              <a:extLst>
                <a:ext uri="{63B3BB69-23CF-44E3-9099-C40C66FF867C}">
                  <a14:compatExt spid="_x0000_s142338"/>
                </a:ext>
                <a:ext uri="{FF2B5EF4-FFF2-40B4-BE49-F238E27FC236}">
                  <a16:creationId xmlns:a16="http://schemas.microsoft.com/office/drawing/2014/main" id="{00000000-0008-0000-0400-0000022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1</xdr:row>
          <xdr:rowOff>0</xdr:rowOff>
        </xdr:to>
        <xdr:sp macro="" textlink="">
          <xdr:nvSpPr>
            <xdr:cNvPr id="142339" name="Button 3" hidden="1">
              <a:extLst>
                <a:ext uri="{63B3BB69-23CF-44E3-9099-C40C66FF867C}">
                  <a14:compatExt spid="_x0000_s142339"/>
                </a:ext>
                <a:ext uri="{FF2B5EF4-FFF2-40B4-BE49-F238E27FC236}">
                  <a16:creationId xmlns:a16="http://schemas.microsoft.com/office/drawing/2014/main" id="{00000000-0008-0000-0400-0000032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1</xdr:row>
          <xdr:rowOff>0</xdr:rowOff>
        </xdr:to>
        <xdr:sp macro="" textlink="">
          <xdr:nvSpPr>
            <xdr:cNvPr id="142340" name="Button 4" hidden="1">
              <a:extLst>
                <a:ext uri="{63B3BB69-23CF-44E3-9099-C40C66FF867C}">
                  <a14:compatExt spid="_x0000_s142340"/>
                </a:ext>
                <a:ext uri="{FF2B5EF4-FFF2-40B4-BE49-F238E27FC236}">
                  <a16:creationId xmlns:a16="http://schemas.microsoft.com/office/drawing/2014/main" id="{00000000-0008-0000-0400-0000042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1</xdr:row>
          <xdr:rowOff>0</xdr:rowOff>
        </xdr:to>
        <xdr:sp macro="" textlink="">
          <xdr:nvSpPr>
            <xdr:cNvPr id="142341" name="Button 5" hidden="1">
              <a:extLst>
                <a:ext uri="{63B3BB69-23CF-44E3-9099-C40C66FF867C}">
                  <a14:compatExt spid="_x0000_s142341"/>
                </a:ext>
                <a:ext uri="{FF2B5EF4-FFF2-40B4-BE49-F238E27FC236}">
                  <a16:creationId xmlns:a16="http://schemas.microsoft.com/office/drawing/2014/main" id="{00000000-0008-0000-0400-0000052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1</xdr:row>
          <xdr:rowOff>0</xdr:rowOff>
        </xdr:to>
        <xdr:sp macro="" textlink="">
          <xdr:nvSpPr>
            <xdr:cNvPr id="142342" name="Button 6" hidden="1">
              <a:extLst>
                <a:ext uri="{63B3BB69-23CF-44E3-9099-C40C66FF867C}">
                  <a14:compatExt spid="_x0000_s142342"/>
                </a:ext>
                <a:ext uri="{FF2B5EF4-FFF2-40B4-BE49-F238E27FC236}">
                  <a16:creationId xmlns:a16="http://schemas.microsoft.com/office/drawing/2014/main" id="{00000000-0008-0000-0400-0000062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1</xdr:row>
          <xdr:rowOff>0</xdr:rowOff>
        </xdr:to>
        <xdr:sp macro="" textlink="">
          <xdr:nvSpPr>
            <xdr:cNvPr id="142343" name="Button 7" hidden="1">
              <a:extLst>
                <a:ext uri="{63B3BB69-23CF-44E3-9099-C40C66FF867C}">
                  <a14:compatExt spid="_x0000_s142343"/>
                </a:ext>
                <a:ext uri="{FF2B5EF4-FFF2-40B4-BE49-F238E27FC236}">
                  <a16:creationId xmlns:a16="http://schemas.microsoft.com/office/drawing/2014/main" id="{00000000-0008-0000-0400-0000072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131</xdr:col>
          <xdr:colOff>0</xdr:colOff>
          <xdr:row>0</xdr:row>
          <xdr:rowOff>0</xdr:rowOff>
        </xdr:from>
        <xdr:to>
          <xdr:col>134</xdr:col>
          <xdr:colOff>0</xdr:colOff>
          <xdr:row>1</xdr:row>
          <xdr:rowOff>0</xdr:rowOff>
        </xdr:to>
        <xdr:sp macro="" textlink="">
          <xdr:nvSpPr>
            <xdr:cNvPr id="142344" name="Button 8" hidden="1">
              <a:extLst>
                <a:ext uri="{63B3BB69-23CF-44E3-9099-C40C66FF867C}">
                  <a14:compatExt spid="_x0000_s142344"/>
                </a:ext>
                <a:ext uri="{FF2B5EF4-FFF2-40B4-BE49-F238E27FC236}">
                  <a16:creationId xmlns:a16="http://schemas.microsoft.com/office/drawing/2014/main" id="{00000000-0008-0000-0400-0000082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234</xdr:col>
          <xdr:colOff>0</xdr:colOff>
          <xdr:row>2</xdr:row>
          <xdr:rowOff>0</xdr:rowOff>
        </xdr:from>
        <xdr:to>
          <xdr:col>235</xdr:col>
          <xdr:colOff>0</xdr:colOff>
          <xdr:row>3</xdr:row>
          <xdr:rowOff>0</xdr:rowOff>
        </xdr:to>
        <xdr:sp macro="" textlink="">
          <xdr:nvSpPr>
            <xdr:cNvPr id="142345" name="Button 9" hidden="1">
              <a:extLst>
                <a:ext uri="{63B3BB69-23CF-44E3-9099-C40C66FF867C}">
                  <a14:compatExt spid="_x0000_s142345"/>
                </a:ext>
                <a:ext uri="{FF2B5EF4-FFF2-40B4-BE49-F238E27FC236}">
                  <a16:creationId xmlns:a16="http://schemas.microsoft.com/office/drawing/2014/main" id="{00000000-0008-0000-0400-0000092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125</xdr:col>
          <xdr:colOff>0</xdr:colOff>
          <xdr:row>1</xdr:row>
          <xdr:rowOff>0</xdr:rowOff>
        </xdr:from>
        <xdr:to>
          <xdr:col>126</xdr:col>
          <xdr:colOff>0</xdr:colOff>
          <xdr:row>2</xdr:row>
          <xdr:rowOff>0</xdr:rowOff>
        </xdr:to>
        <xdr:sp macro="" textlink="">
          <xdr:nvSpPr>
            <xdr:cNvPr id="142346" name="Button 10" hidden="1">
              <a:extLst>
                <a:ext uri="{63B3BB69-23CF-44E3-9099-C40C66FF867C}">
                  <a14:compatExt spid="_x0000_s142346"/>
                </a:ext>
                <a:ext uri="{FF2B5EF4-FFF2-40B4-BE49-F238E27FC236}">
                  <a16:creationId xmlns:a16="http://schemas.microsoft.com/office/drawing/2014/main" id="{00000000-0008-0000-0400-00000A2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0</xdr:colOff>
          <xdr:row>26</xdr:row>
          <xdr:rowOff>0</xdr:rowOff>
        </xdr:from>
        <xdr:to>
          <xdr:col>21</xdr:col>
          <xdr:colOff>0</xdr:colOff>
          <xdr:row>27</xdr:row>
          <xdr:rowOff>0</xdr:rowOff>
        </xdr:to>
        <xdr:sp macro="" textlink="">
          <xdr:nvSpPr>
            <xdr:cNvPr id="18525" name="Button 93" hidden="1">
              <a:extLst>
                <a:ext uri="{63B3BB69-23CF-44E3-9099-C40C66FF867C}">
                  <a14:compatExt spid="_x0000_s18525"/>
                </a:ext>
                <a:ext uri="{FF2B5EF4-FFF2-40B4-BE49-F238E27FC236}">
                  <a16:creationId xmlns:a16="http://schemas.microsoft.com/office/drawing/2014/main" id="{00000000-0008-0000-0500-00005D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Label ModuleCode in Campare and St_Info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17</xdr:row>
          <xdr:rowOff>0</xdr:rowOff>
        </xdr:from>
        <xdr:to>
          <xdr:col>21</xdr:col>
          <xdr:colOff>0</xdr:colOff>
          <xdr:row>18</xdr:row>
          <xdr:rowOff>0</xdr:rowOff>
        </xdr:to>
        <xdr:sp macro="" textlink="">
          <xdr:nvSpPr>
            <xdr:cNvPr id="18526" name="Button 94" hidden="1">
              <a:extLst>
                <a:ext uri="{63B3BB69-23CF-44E3-9099-C40C66FF867C}">
                  <a14:compatExt spid="_x0000_s18526"/>
                </a:ext>
                <a:ext uri="{FF2B5EF4-FFF2-40B4-BE49-F238E27FC236}">
                  <a16:creationId xmlns:a16="http://schemas.microsoft.com/office/drawing/2014/main" id="{00000000-0008-0000-0500-00005E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Fix Tables Header, Comment and Formula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0</xdr:rowOff>
        </xdr:from>
        <xdr:to>
          <xdr:col>2</xdr:col>
          <xdr:colOff>1733550</xdr:colOff>
          <xdr:row>1</xdr:row>
          <xdr:rowOff>0</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600-00000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Compare Plan to TCMS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2038350</xdr:colOff>
          <xdr:row>0</xdr:row>
          <xdr:rowOff>0</xdr:rowOff>
        </xdr:from>
        <xdr:to>
          <xdr:col>4</xdr:col>
          <xdr:colOff>781050</xdr:colOff>
          <xdr:row>1</xdr:row>
          <xdr:rowOff>0</xdr:rowOff>
        </xdr:to>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600-00000B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Compare Active to PAB</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485775</xdr:colOff>
          <xdr:row>0</xdr:row>
          <xdr:rowOff>333375</xdr:rowOff>
        </xdr:from>
        <xdr:to>
          <xdr:col>2</xdr:col>
          <xdr:colOff>323850</xdr:colOff>
          <xdr:row>1</xdr:row>
          <xdr:rowOff>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800-000002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Create PTPTN Letter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285750</xdr:colOff>
          <xdr:row>3</xdr:row>
          <xdr:rowOff>371475</xdr:rowOff>
        </xdr:to>
        <xdr:sp macro="" textlink="">
          <xdr:nvSpPr>
            <xdr:cNvPr id="108545" name="Object 1" hidden="1">
              <a:extLst>
                <a:ext uri="{63B3BB69-23CF-44E3-9099-C40C66FF867C}">
                  <a14:compatExt spid="_x0000_s108545"/>
                </a:ext>
                <a:ext uri="{FF2B5EF4-FFF2-40B4-BE49-F238E27FC236}">
                  <a16:creationId xmlns:a16="http://schemas.microsoft.com/office/drawing/2014/main" id="{00000000-0008-0000-0B00-000001A8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3</xdr:row>
          <xdr:rowOff>0</xdr:rowOff>
        </xdr:from>
        <xdr:to>
          <xdr:col>11</xdr:col>
          <xdr:colOff>0</xdr:colOff>
          <xdr:row>4</xdr:row>
          <xdr:rowOff>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C00-000001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Merge CU-ID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48130" name="Button 2" hidden="1">
              <a:extLst>
                <a:ext uri="{63B3BB69-23CF-44E3-9099-C40C66FF867C}">
                  <a14:compatExt spid="_x0000_s48130"/>
                </a:ext>
                <a:ext uri="{FF2B5EF4-FFF2-40B4-BE49-F238E27FC236}">
                  <a16:creationId xmlns:a16="http://schemas.microsoft.com/office/drawing/2014/main" id="{00000000-0008-0000-0C00-000002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11</xdr:row>
          <xdr:rowOff>0</xdr:rowOff>
        </xdr:from>
        <xdr:to>
          <xdr:col>11</xdr:col>
          <xdr:colOff>0</xdr:colOff>
          <xdr:row>12</xdr:row>
          <xdr:rowOff>0</xdr:rowOff>
        </xdr:to>
        <xdr:sp macro="" textlink="">
          <xdr:nvSpPr>
            <xdr:cNvPr id="48131" name="Button 3" hidden="1">
              <a:extLst>
                <a:ext uri="{63B3BB69-23CF-44E3-9099-C40C66FF867C}">
                  <a14:compatExt spid="_x0000_s48131"/>
                </a:ext>
                <a:ext uri="{FF2B5EF4-FFF2-40B4-BE49-F238E27FC236}">
                  <a16:creationId xmlns:a16="http://schemas.microsoft.com/office/drawing/2014/main" id="{00000000-0008-0000-0C00-000003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Label Syy-m using Compare Marksheet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ha.jayahkudy/AppData/Roaming/Microsoft/AddIns/BXXCU%20SML%20Macro%20Library.xla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Justyn%20Lim\Desktop\Python\FYP\SoC-SMS\uploads\FYP\BCSCU%20Student%20Master%20List%20April%202021%20Semester_afterpreboard_v1.xlsm" TargetMode="External"/><Relationship Id="rId1" Type="http://schemas.openxmlformats.org/officeDocument/2006/relationships/externalLinkPath" Target="uploads/FYP/BCSCU%20Student%20Master%20List%20April%202021%20Semester_afterpreboard_v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g"/>
      <sheetName val="BXXCU SML Macro Library"/>
    </sheetNames>
    <definedNames>
      <definedName name="CreateRe_sitStudentList"/>
    </definedNames>
    <sheetDataSet>
      <sheetData sheetId="0"/>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t_Info"/>
      <sheetName val="Active"/>
      <sheetName val="Aug-2021-CL"/>
      <sheetName val="Graduate"/>
      <sheetName val="Withdraw"/>
      <sheetName val="MIA"/>
      <sheetName val="Course-Str"/>
      <sheetName val="Compare"/>
      <sheetName val="TCMS"/>
      <sheetName val="PTPTN"/>
      <sheetName val="Notice"/>
      <sheetName val="Userguide"/>
      <sheetName val="Log"/>
      <sheetName val="MergeCUID"/>
    </sheetNames>
    <sheetDataSet>
      <sheetData sheetId="0"/>
      <sheetData sheetId="1">
        <row r="1">
          <cell r="DM1" t="str">
            <v>S21-1</v>
          </cell>
          <cell r="ET1" t="str">
            <v>S21-4</v>
          </cell>
          <cell r="GA1" t="str">
            <v>S21-8</v>
          </cell>
          <cell r="HH1" t="str">
            <v>S22-1</v>
          </cell>
        </row>
        <row r="2">
          <cell r="DM2" t="str">
            <v>r21-1</v>
          </cell>
          <cell r="DN2">
            <v>3</v>
          </cell>
          <cell r="DO2">
            <v>3</v>
          </cell>
          <cell r="DP2">
            <v>3</v>
          </cell>
          <cell r="DQ2">
            <v>3</v>
          </cell>
          <cell r="DR2">
            <v>2</v>
          </cell>
          <cell r="DS2">
            <v>6</v>
          </cell>
          <cell r="DT2">
            <v>6</v>
          </cell>
          <cell r="DU2">
            <v>5</v>
          </cell>
          <cell r="DV2">
            <v>6</v>
          </cell>
          <cell r="DW2">
            <v>3</v>
          </cell>
          <cell r="DX2">
            <v>5</v>
          </cell>
          <cell r="DY2">
            <v>4</v>
          </cell>
          <cell r="DZ2">
            <v>5</v>
          </cell>
          <cell r="EA2">
            <v>5</v>
          </cell>
          <cell r="EB2">
            <v>5</v>
          </cell>
          <cell r="EC2">
            <v>5</v>
          </cell>
          <cell r="ED2">
            <v>3</v>
          </cell>
          <cell r="EE2">
            <v>5</v>
          </cell>
          <cell r="EF2">
            <v>4</v>
          </cell>
          <cell r="EG2">
            <v>6</v>
          </cell>
          <cell r="EH2">
            <v>6</v>
          </cell>
          <cell r="EI2">
            <v>6</v>
          </cell>
          <cell r="EJ2">
            <v>4</v>
          </cell>
          <cell r="EK2">
            <v>4</v>
          </cell>
          <cell r="EL2">
            <v>3</v>
          </cell>
          <cell r="EM2">
            <v>6</v>
          </cell>
          <cell r="EN2">
            <v>6</v>
          </cell>
          <cell r="EO2">
            <v>6</v>
          </cell>
          <cell r="EP2">
            <v>6</v>
          </cell>
          <cell r="EQ2">
            <v>6</v>
          </cell>
          <cell r="ER2">
            <v>6</v>
          </cell>
          <cell r="ES2">
            <v>6</v>
          </cell>
          <cell r="EU2">
            <v>3</v>
          </cell>
          <cell r="EV2">
            <v>3</v>
          </cell>
          <cell r="EW2">
            <v>3</v>
          </cell>
          <cell r="EX2">
            <v>3</v>
          </cell>
          <cell r="EY2">
            <v>2</v>
          </cell>
          <cell r="EZ2">
            <v>6</v>
          </cell>
          <cell r="FA2">
            <v>6</v>
          </cell>
          <cell r="FB2">
            <v>5</v>
          </cell>
          <cell r="FC2">
            <v>6</v>
          </cell>
          <cell r="FD2">
            <v>3</v>
          </cell>
          <cell r="FE2">
            <v>5</v>
          </cell>
          <cell r="FF2">
            <v>4</v>
          </cell>
          <cell r="FG2">
            <v>5</v>
          </cell>
          <cell r="FH2">
            <v>5</v>
          </cell>
          <cell r="FI2">
            <v>5</v>
          </cell>
          <cell r="FJ2">
            <v>5</v>
          </cell>
          <cell r="FK2">
            <v>3</v>
          </cell>
          <cell r="FL2">
            <v>5</v>
          </cell>
          <cell r="FM2">
            <v>4</v>
          </cell>
          <cell r="FN2">
            <v>6</v>
          </cell>
          <cell r="FO2">
            <v>6</v>
          </cell>
          <cell r="FP2">
            <v>6</v>
          </cell>
          <cell r="FQ2">
            <v>4</v>
          </cell>
          <cell r="FR2">
            <v>4</v>
          </cell>
          <cell r="FS2">
            <v>3</v>
          </cell>
          <cell r="FT2">
            <v>6</v>
          </cell>
          <cell r="FU2">
            <v>6</v>
          </cell>
          <cell r="FV2">
            <v>6</v>
          </cell>
          <cell r="FW2">
            <v>6</v>
          </cell>
          <cell r="FX2">
            <v>6</v>
          </cell>
          <cell r="FY2">
            <v>6</v>
          </cell>
          <cell r="FZ2">
            <v>6</v>
          </cell>
          <cell r="GB2">
            <v>3</v>
          </cell>
          <cell r="GC2">
            <v>3</v>
          </cell>
          <cell r="GD2">
            <v>3</v>
          </cell>
          <cell r="GE2">
            <v>3</v>
          </cell>
          <cell r="GF2">
            <v>2</v>
          </cell>
          <cell r="GG2">
            <v>6</v>
          </cell>
          <cell r="GH2">
            <v>6</v>
          </cell>
          <cell r="GI2">
            <v>5</v>
          </cell>
          <cell r="GJ2">
            <v>6</v>
          </cell>
          <cell r="GK2">
            <v>3</v>
          </cell>
          <cell r="GL2">
            <v>5</v>
          </cell>
          <cell r="GM2">
            <v>4</v>
          </cell>
          <cell r="GN2">
            <v>5</v>
          </cell>
          <cell r="GO2">
            <v>5</v>
          </cell>
          <cell r="GP2">
            <v>5</v>
          </cell>
          <cell r="GQ2">
            <v>5</v>
          </cell>
          <cell r="GR2">
            <v>3</v>
          </cell>
          <cell r="GS2">
            <v>5</v>
          </cell>
          <cell r="GT2">
            <v>4</v>
          </cell>
          <cell r="GU2">
            <v>6</v>
          </cell>
          <cell r="GV2">
            <v>6</v>
          </cell>
          <cell r="GW2">
            <v>6</v>
          </cell>
          <cell r="GX2">
            <v>4</v>
          </cell>
          <cell r="GY2">
            <v>4</v>
          </cell>
          <cell r="GZ2">
            <v>3</v>
          </cell>
          <cell r="HA2">
            <v>6</v>
          </cell>
          <cell r="HB2">
            <v>6</v>
          </cell>
          <cell r="HC2">
            <v>6</v>
          </cell>
          <cell r="HD2">
            <v>6</v>
          </cell>
          <cell r="HE2">
            <v>6</v>
          </cell>
          <cell r="HF2">
            <v>6</v>
          </cell>
          <cell r="HG2">
            <v>6</v>
          </cell>
          <cell r="HJ2">
            <v>3</v>
          </cell>
          <cell r="HK2">
            <v>3</v>
          </cell>
          <cell r="HL2">
            <v>3</v>
          </cell>
          <cell r="HM2">
            <v>3</v>
          </cell>
          <cell r="HN2">
            <v>2</v>
          </cell>
          <cell r="HO2">
            <v>20</v>
          </cell>
          <cell r="HP2">
            <v>20</v>
          </cell>
          <cell r="HQ2">
            <v>20</v>
          </cell>
          <cell r="HR2">
            <v>20</v>
          </cell>
          <cell r="HS2">
            <v>10</v>
          </cell>
          <cell r="HT2">
            <v>20</v>
          </cell>
          <cell r="HU2">
            <v>10</v>
          </cell>
          <cell r="HV2">
            <v>20</v>
          </cell>
          <cell r="HW2">
            <v>20</v>
          </cell>
          <cell r="HX2">
            <v>20</v>
          </cell>
          <cell r="HY2">
            <v>20</v>
          </cell>
          <cell r="HZ2">
            <v>10</v>
          </cell>
          <cell r="IA2">
            <v>20</v>
          </cell>
          <cell r="IB2">
            <v>10</v>
          </cell>
          <cell r="IC2">
            <v>6</v>
          </cell>
          <cell r="ID2">
            <v>20</v>
          </cell>
          <cell r="IE2">
            <v>20</v>
          </cell>
          <cell r="IF2">
            <v>10</v>
          </cell>
          <cell r="IG2">
            <v>10</v>
          </cell>
          <cell r="IH2">
            <v>0</v>
          </cell>
          <cell r="II2">
            <v>30</v>
          </cell>
          <cell r="IJ2">
            <v>20</v>
          </cell>
          <cell r="IK2">
            <v>20</v>
          </cell>
          <cell r="IL2">
            <v>20</v>
          </cell>
          <cell r="IM2">
            <v>20</v>
          </cell>
          <cell r="IN2">
            <v>20</v>
          </cell>
          <cell r="IO2">
            <v>20</v>
          </cell>
        </row>
      </sheetData>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usha.jayahkudy/Desktop/Master%20Listing/BCSCUN/Aug%202022/BCSCUN%20Student%20Master%20List_after%20preboard_Jan2022_v7.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ha Jayahkudy" refreshedDate="44807.768293518522" createdVersion="3" refreshedVersion="6" minRefreshableVersion="3" recordCount="51" xr:uid="{00000000-000A-0000-FFFF-FFFF00000000}">
  <cacheSource type="worksheet">
    <worksheetSource ref="A1:H52" sheet="Jan-2023" r:id="rId2"/>
  </cacheSource>
  <cacheFields count="8">
    <cacheField name="No" numFmtId="0">
      <sharedItems containsSemiMixedTypes="0" containsString="0" containsNumber="1" containsInteger="1" minValue="1" maxValue="51"/>
    </cacheField>
    <cacheField name="Session" numFmtId="17">
      <sharedItems containsSemiMixedTypes="0" containsNonDate="0" containsDate="1" containsString="0" minDate="2023-01-01T00:00:00" maxDate="2023-01-02T00:00:00"/>
    </cacheField>
    <cacheField name="Name" numFmtId="0">
      <sharedItems/>
    </cacheField>
    <cacheField name="CU ID#" numFmtId="0">
      <sharedItems containsSemiMixedTypes="0" containsString="0" containsNumber="1" containsInteger="1" minValue="11323943" maxValue="13112653"/>
    </cacheField>
    <cacheField name="Inti ID#" numFmtId="0">
      <sharedItems/>
    </cacheField>
    <cacheField name="Current-Sem" numFmtId="0">
      <sharedItems containsSemiMixedTypes="0" containsString="0" containsNumber="1" containsInteger="1" minValue="2" maxValue="5"/>
    </cacheField>
    <cacheField name="Semester" numFmtId="0">
      <sharedItems count="4">
        <s v="BCSCU-E/3"/>
        <s v="BCSCU-E/4"/>
        <s v="BCSCU-E/5"/>
        <s v="BCSCU-E/6"/>
      </sharedItems>
    </cacheField>
    <cacheField name="SubjectCode" numFmtId="0">
      <sharedItems count="3">
        <s v="MPU3343"/>
        <s v="INT5004CEM"/>
        <s v="INT5012CE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1">
  <r>
    <n v="1"/>
    <d v="2023-01-01T00:00:00"/>
    <s v="LIM Ni Feih"/>
    <n v="12672774"/>
    <s v="P22013772"/>
    <n v="2"/>
    <x v="0"/>
    <x v="0"/>
  </r>
  <r>
    <n v="2"/>
    <d v="2023-01-01T00:00:00"/>
    <s v="Tan Yi Jia "/>
    <n v="12672752"/>
    <s v="P22013856"/>
    <n v="2"/>
    <x v="0"/>
    <x v="0"/>
  </r>
  <r>
    <n v="3"/>
    <d v="2023-01-01T00:00:00"/>
    <s v="CHNG Khai Siang"/>
    <n v="11843290"/>
    <s v="P21013462"/>
    <n v="3"/>
    <x v="1"/>
    <x v="0"/>
  </r>
  <r>
    <n v="4"/>
    <d v="2023-01-01T00:00:00"/>
    <s v="LAU Wan Jing"/>
    <n v="11581897"/>
    <s v="P20012339"/>
    <n v="4"/>
    <x v="2"/>
    <x v="0"/>
  </r>
  <r>
    <n v="5"/>
    <d v="2023-01-01T00:00:00"/>
    <s v="OH Wen Chi"/>
    <n v="11581912"/>
    <s v="P21013118"/>
    <n v="4"/>
    <x v="2"/>
    <x v="0"/>
  </r>
  <r>
    <n v="6"/>
    <d v="2023-01-01T00:00:00"/>
    <s v="Faisal Ahmed Ab Shofi Ahammed"/>
    <n v="11581875"/>
    <s v="P21013130"/>
    <n v="4"/>
    <x v="2"/>
    <x v="0"/>
  </r>
  <r>
    <n v="7"/>
    <d v="2023-01-01T00:00:00"/>
    <s v="Ian LIM Ee Khai"/>
    <n v="11581886"/>
    <s v="P21013175"/>
    <n v="4"/>
    <x v="2"/>
    <x v="0"/>
  </r>
  <r>
    <n v="8"/>
    <d v="2023-01-01T00:00:00"/>
    <s v="Allaberdi Allaberdiyev"/>
    <n v="13112653"/>
    <s v="P22014094 "/>
    <n v="4"/>
    <x v="2"/>
    <x v="0"/>
  </r>
  <r>
    <n v="9"/>
    <d v="2023-01-01T00:00:00"/>
    <s v="GAN Kai Lun"/>
    <n v="12979189"/>
    <s v="P20012432"/>
    <n v="4"/>
    <x v="2"/>
    <x v="0"/>
  </r>
  <r>
    <n v="10"/>
    <d v="2023-01-01T00:00:00"/>
    <s v="Hari Santhirhan A/l Segar Sultan"/>
    <n v="12979215"/>
    <s v="P22013945"/>
    <n v="4"/>
    <x v="2"/>
    <x v="0"/>
  </r>
  <r>
    <n v="11"/>
    <d v="2023-01-01T00:00:00"/>
    <s v="Lim Mei Xuan"/>
    <n v="12979237"/>
    <s v="P19011675"/>
    <n v="4"/>
    <x v="2"/>
    <x v="0"/>
  </r>
  <r>
    <n v="12"/>
    <d v="2023-01-01T00:00:00"/>
    <s v="LIM Woei Lee"/>
    <n v="12979271"/>
    <s v="P19011578"/>
    <n v="4"/>
    <x v="2"/>
    <x v="0"/>
  </r>
  <r>
    <n v="13"/>
    <d v="2023-01-01T00:00:00"/>
    <s v="ONG Jia Jun"/>
    <n v="12979293"/>
    <s v="P20012439"/>
    <n v="4"/>
    <x v="2"/>
    <x v="0"/>
  </r>
  <r>
    <n v="14"/>
    <d v="2023-01-01T00:00:00"/>
    <s v="Padmessh A/l KALYAN KUMAR"/>
    <n v="12979307"/>
    <s v="P20012426"/>
    <n v="4"/>
    <x v="2"/>
    <x v="0"/>
  </r>
  <r>
    <n v="15"/>
    <d v="2023-01-01T00:00:00"/>
    <s v="TAN Hou Yin"/>
    <n v="12979318"/>
    <s v="P20012588"/>
    <n v="4"/>
    <x v="2"/>
    <x v="0"/>
  </r>
  <r>
    <n v="16"/>
    <d v="2023-01-01T00:00:00"/>
    <s v="VICTOR Chieng Zee Xuan "/>
    <n v="12979341"/>
    <s v="P22013940"/>
    <n v="4"/>
    <x v="2"/>
    <x v="0"/>
  </r>
  <r>
    <n v="17"/>
    <d v="2023-01-01T00:00:00"/>
    <s v="YEOH Teong Yew "/>
    <n v="12979352"/>
    <s v="P19011174"/>
    <n v="4"/>
    <x v="2"/>
    <x v="0"/>
  </r>
  <r>
    <n v="18"/>
    <d v="2023-01-01T00:00:00"/>
    <s v="LIM Ni Feih"/>
    <n v="12672774"/>
    <s v="P22013772"/>
    <n v="2"/>
    <x v="0"/>
    <x v="1"/>
  </r>
  <r>
    <n v="19"/>
    <d v="2023-01-01T00:00:00"/>
    <s v="Tan Yi Jia "/>
    <n v="12672752"/>
    <s v="P22013856"/>
    <n v="2"/>
    <x v="0"/>
    <x v="1"/>
  </r>
  <r>
    <n v="20"/>
    <d v="2023-01-01T00:00:00"/>
    <s v="CHAN Kok Han"/>
    <n v="12672707"/>
    <s v="P21013717"/>
    <n v="2"/>
    <x v="0"/>
    <x v="1"/>
  </r>
  <r>
    <n v="21"/>
    <d v="2023-01-01T00:00:00"/>
    <s v="OTA Kazuki"/>
    <n v="12672671"/>
    <s v="P20012061"/>
    <n v="2"/>
    <x v="0"/>
    <x v="1"/>
  </r>
  <r>
    <n v="22"/>
    <d v="2023-01-01T00:00:00"/>
    <s v="Sulaiman Sidek AZMAN SHAH"/>
    <n v="12672729"/>
    <s v="P21013694"/>
    <n v="2"/>
    <x v="0"/>
    <x v="1"/>
  </r>
  <r>
    <n v="23"/>
    <d v="2023-01-01T00:00:00"/>
    <s v="TEH Ger Min"/>
    <n v="12672763"/>
    <s v="P20012293"/>
    <n v="2"/>
    <x v="0"/>
    <x v="1"/>
  </r>
  <r>
    <n v="24"/>
    <d v="2023-01-01T00:00:00"/>
    <s v="CHNG Khai Siang"/>
    <n v="11843290"/>
    <s v="P21013462"/>
    <n v="3"/>
    <x v="1"/>
    <x v="1"/>
  </r>
  <r>
    <n v="25"/>
    <d v="2023-01-01T00:00:00"/>
    <s v="LAU Wan Jing"/>
    <n v="11581897"/>
    <s v="P20012339"/>
    <n v="4"/>
    <x v="2"/>
    <x v="1"/>
  </r>
  <r>
    <n v="26"/>
    <d v="2023-01-01T00:00:00"/>
    <s v="OH Wen Chi"/>
    <n v="11581912"/>
    <s v="P21013118"/>
    <n v="4"/>
    <x v="2"/>
    <x v="1"/>
  </r>
  <r>
    <n v="27"/>
    <d v="2023-01-01T00:00:00"/>
    <s v="Faisal Ahmed Ab Shofi Ahammed"/>
    <n v="11581875"/>
    <s v="P21013130"/>
    <n v="4"/>
    <x v="2"/>
    <x v="1"/>
  </r>
  <r>
    <n v="28"/>
    <d v="2023-01-01T00:00:00"/>
    <s v="Ian LIM Ee Khai"/>
    <n v="11581886"/>
    <s v="P21013175"/>
    <n v="4"/>
    <x v="2"/>
    <x v="1"/>
  </r>
  <r>
    <n v="29"/>
    <d v="2023-01-01T00:00:00"/>
    <s v="Allaberdi Allaberdiyev"/>
    <n v="13112653"/>
    <s v="P22014094 "/>
    <n v="4"/>
    <x v="2"/>
    <x v="1"/>
  </r>
  <r>
    <n v="30"/>
    <d v="2023-01-01T00:00:00"/>
    <s v="GAN Kai Lun"/>
    <n v="12979189"/>
    <s v="P20012432"/>
    <n v="4"/>
    <x v="2"/>
    <x v="1"/>
  </r>
  <r>
    <n v="31"/>
    <d v="2023-01-01T00:00:00"/>
    <s v="Hari Santhirhan A/l Segar Sultan"/>
    <n v="12979215"/>
    <s v="P22013945"/>
    <n v="4"/>
    <x v="2"/>
    <x v="1"/>
  </r>
  <r>
    <n v="32"/>
    <d v="2023-01-01T00:00:00"/>
    <s v="Lim Mei Xuan"/>
    <n v="12979237"/>
    <s v="P19011675"/>
    <n v="4"/>
    <x v="2"/>
    <x v="1"/>
  </r>
  <r>
    <n v="33"/>
    <d v="2023-01-01T00:00:00"/>
    <s v="LIM Woei Lee"/>
    <n v="12979271"/>
    <s v="P19011578"/>
    <n v="4"/>
    <x v="2"/>
    <x v="1"/>
  </r>
  <r>
    <n v="34"/>
    <d v="2023-01-01T00:00:00"/>
    <s v="ONG Jia Jun"/>
    <n v="12979293"/>
    <s v="P20012439"/>
    <n v="4"/>
    <x v="2"/>
    <x v="1"/>
  </r>
  <r>
    <n v="35"/>
    <d v="2023-01-01T00:00:00"/>
    <s v="Padmessh A/l KALYAN KUMAR"/>
    <n v="12979307"/>
    <s v="P20012426"/>
    <n v="4"/>
    <x v="2"/>
    <x v="1"/>
  </r>
  <r>
    <n v="36"/>
    <d v="2023-01-01T00:00:00"/>
    <s v="TAN Hou Yin"/>
    <n v="12979318"/>
    <s v="P20012588"/>
    <n v="4"/>
    <x v="2"/>
    <x v="1"/>
  </r>
  <r>
    <n v="37"/>
    <d v="2023-01-01T00:00:00"/>
    <s v="VICTOR Chieng Zee Xuan "/>
    <n v="12979341"/>
    <s v="P22013940"/>
    <n v="4"/>
    <x v="2"/>
    <x v="1"/>
  </r>
  <r>
    <n v="38"/>
    <d v="2023-01-01T00:00:00"/>
    <s v="YEOH Teong Yew "/>
    <n v="12979352"/>
    <s v="P19011174"/>
    <n v="4"/>
    <x v="2"/>
    <x v="1"/>
  </r>
  <r>
    <n v="39"/>
    <d v="2023-01-01T00:00:00"/>
    <s v="Andrea Tatay Gonzales"/>
    <n v="12672833"/>
    <s v="P19011704"/>
    <n v="5"/>
    <x v="3"/>
    <x v="2"/>
  </r>
  <r>
    <n v="40"/>
    <d v="2023-01-01T00:00:00"/>
    <s v="Ooi Ying Jie"/>
    <n v="12672888"/>
    <s v="P21013714"/>
    <n v="5"/>
    <x v="3"/>
    <x v="2"/>
  </r>
  <r>
    <n v="41"/>
    <d v="2023-01-01T00:00:00"/>
    <s v="Damien TAN LEK KHEE"/>
    <n v="12672844"/>
    <s v="P19011663"/>
    <n v="5"/>
    <x v="3"/>
    <x v="2"/>
  </r>
  <r>
    <n v="42"/>
    <d v="2023-01-01T00:00:00"/>
    <s v="CELINE Koay Yiwen"/>
    <n v="12672914"/>
    <s v="P19011352"/>
    <n v="5"/>
    <x v="3"/>
    <x v="2"/>
  </r>
  <r>
    <n v="43"/>
    <d v="2023-01-01T00:00:00"/>
    <s v="KOAY Jia Wei"/>
    <n v="12672855"/>
    <s v="P20012138"/>
    <n v="5"/>
    <x v="3"/>
    <x v="2"/>
  </r>
  <r>
    <n v="44"/>
    <d v="2023-01-01T00:00:00"/>
    <s v="LIEW Pak Meng"/>
    <n v="12672866"/>
    <s v="P20012096"/>
    <n v="5"/>
    <x v="3"/>
    <x v="2"/>
  </r>
  <r>
    <n v="45"/>
    <d v="2023-01-01T00:00:00"/>
    <s v="LIM Pau Thing"/>
    <n v="12672877"/>
    <s v="P22013779"/>
    <n v="5"/>
    <x v="3"/>
    <x v="2"/>
  </r>
  <r>
    <n v="46"/>
    <d v="2023-01-01T00:00:00"/>
    <s v="Pang Zi Yuan"/>
    <n v="12672925"/>
    <s v="P22013892"/>
    <n v="5"/>
    <x v="3"/>
    <x v="2"/>
  </r>
  <r>
    <n v="47"/>
    <d v="2023-01-01T00:00:00"/>
    <s v="QUAH Zhi Chao"/>
    <n v="12672936"/>
    <s v="P22013887"/>
    <n v="5"/>
    <x v="3"/>
    <x v="2"/>
  </r>
  <r>
    <n v="48"/>
    <d v="2023-01-01T00:00:00"/>
    <s v="TAN Wen Bin"/>
    <n v="12672947"/>
    <s v="P19011598"/>
    <n v="5"/>
    <x v="3"/>
    <x v="2"/>
  </r>
  <r>
    <n v="49"/>
    <d v="2023-01-01T00:00:00"/>
    <s v="TEOH Ze Yuen"/>
    <n v="12672969"/>
    <s v="P22013873"/>
    <n v="5"/>
    <x v="3"/>
    <x v="2"/>
  </r>
  <r>
    <n v="50"/>
    <d v="2023-01-01T00:00:00"/>
    <s v="Chan Khai Shen"/>
    <n v="11323943"/>
    <s v="P18010392"/>
    <n v="5"/>
    <x v="3"/>
    <x v="2"/>
  </r>
  <r>
    <n v="51"/>
    <d v="2023-01-01T00:00:00"/>
    <s v="Muhammad Darwis Akmal Lau"/>
    <n v="11323965"/>
    <s v="P21013052"/>
    <n v="5"/>
    <x v="3"/>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SemesterOverviewTable" cacheId="2"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location ref="T1:X7" firstHeaderRow="1" firstDataRow="2" firstDataCol="1"/>
  <pivotFields count="8">
    <pivotField showAll="0"/>
    <pivotField numFmtId="17" showAll="0"/>
    <pivotField dataField="1" showAll="0"/>
    <pivotField showAll="0"/>
    <pivotField showAll="0"/>
    <pivotField showAll="0"/>
    <pivotField axis="axisRow" showAll="0">
      <items count="5">
        <item x="0"/>
        <item x="1"/>
        <item x="2"/>
        <item x="3"/>
        <item t="default"/>
      </items>
    </pivotField>
    <pivotField axis="axisCol" showAll="0">
      <items count="4">
        <item x="1"/>
        <item x="2"/>
        <item x="0"/>
        <item t="default"/>
      </items>
    </pivotField>
  </pivotFields>
  <rowFields count="1">
    <field x="6"/>
  </rowFields>
  <rowItems count="5">
    <i>
      <x/>
    </i>
    <i>
      <x v="1"/>
    </i>
    <i>
      <x v="2"/>
    </i>
    <i>
      <x v="3"/>
    </i>
    <i t="grand">
      <x/>
    </i>
  </rowItems>
  <colFields count="1">
    <field x="7"/>
  </colFields>
  <colItems count="4">
    <i>
      <x/>
    </i>
    <i>
      <x v="1"/>
    </i>
    <i>
      <x v="2"/>
    </i>
    <i t="grand">
      <x/>
    </i>
  </colItems>
  <dataFields count="1">
    <dataField name="Jan-2023" fld="2" subtotal="count" baseField="0" baseItem="0" numFmtId="3"/>
  </dataFields>
  <formats count="3">
    <format dxfId="35">
      <pivotArea dataOnly="0" labelOnly="1" fieldPosition="0">
        <references count="1">
          <reference field="7" count="1">
            <x v="0"/>
          </reference>
        </references>
      </pivotArea>
    </format>
    <format dxfId="34">
      <pivotArea dataOnly="0" labelOnly="1" fieldPosition="0">
        <references count="1">
          <reference field="7" count="1">
            <x v="1"/>
          </reference>
        </references>
      </pivotArea>
    </format>
    <format dxfId="33">
      <pivotArea dataOnly="0" labelOnly="1" fieldPosition="0">
        <references count="1">
          <reference field="7" count="1">
            <x v="2"/>
          </reference>
        </references>
      </pivotArea>
    </format>
  </formats>
  <pivotTableStyleInfo name="PivotStyleMedium9" showRowHeaders="1" showColHeaders="1" showRowStripes="1"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D21" totalsRowShown="0" headerRowDxfId="5" dataDxfId="4">
  <tableColumns count="4">
    <tableColumn id="1" xr3:uid="{00000000-0010-0000-0000-000001000000}" name="Date" dataDxfId="3"/>
    <tableColumn id="2" xr3:uid="{00000000-0010-0000-0000-000002000000}" name="Name" dataDxfId="2"/>
    <tableColumn id="3" xr3:uid="{00000000-0010-0000-0000-000003000000}" name="Description" dataDxfId="1"/>
    <tableColumn id="4" xr3:uid="{00000000-0010-0000-0000-000004000000}" name="Version" dataDxfId="0"/>
  </tableColumns>
  <tableStyleInfo name="TableStyleMedium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 Type="http://schemas.openxmlformats.org/officeDocument/2006/relationships/printerSettings" Target="../printerSettings/printerSettings2.bin"/><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hyperlink" Target="mailto:darwislau01@gmail.com" TargetMode="External"/><Relationship Id="rId16" Type="http://schemas.openxmlformats.org/officeDocument/2006/relationships/ctrlProp" Target="../ctrlProps/ctrlProp16.xml"/><Relationship Id="rId20" Type="http://schemas.openxmlformats.org/officeDocument/2006/relationships/ctrlProp" Target="../ctrlProps/ctrlProp20.xml"/><Relationship Id="rId29" Type="http://schemas.openxmlformats.org/officeDocument/2006/relationships/comments" Target="../comments2.xml"/><Relationship Id="rId1" Type="http://schemas.openxmlformats.org/officeDocument/2006/relationships/hyperlink" Target="mailto:khaishenchan@gmail.com" TargetMode="External"/><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vmlDrawing" Target="../drawings/vmlDrawing2.v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drawing" Target="../drawings/drawing2.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3.xml"/><Relationship Id="rId13" Type="http://schemas.openxmlformats.org/officeDocument/2006/relationships/ctrlProp" Target="../ctrlProps/ctrlProp38.xml"/><Relationship Id="rId3" Type="http://schemas.openxmlformats.org/officeDocument/2006/relationships/vmlDrawing" Target="../drawings/vmlDrawing3.vml"/><Relationship Id="rId7" Type="http://schemas.openxmlformats.org/officeDocument/2006/relationships/ctrlProp" Target="../ctrlProps/ctrlProp32.xml"/><Relationship Id="rId12" Type="http://schemas.openxmlformats.org/officeDocument/2006/relationships/ctrlProp" Target="../ctrlProps/ctrlProp3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1.xml"/><Relationship Id="rId11" Type="http://schemas.openxmlformats.org/officeDocument/2006/relationships/ctrlProp" Target="../ctrlProps/ctrlProp36.xml"/><Relationship Id="rId5" Type="http://schemas.openxmlformats.org/officeDocument/2006/relationships/ctrlProp" Target="../ctrlProps/ctrlProp30.xml"/><Relationship Id="rId10" Type="http://schemas.openxmlformats.org/officeDocument/2006/relationships/ctrlProp" Target="../ctrlProps/ctrlProp35.xml"/><Relationship Id="rId4" Type="http://schemas.openxmlformats.org/officeDocument/2006/relationships/ctrlProp" Target="../ctrlProps/ctrlProp29.xml"/><Relationship Id="rId9" Type="http://schemas.openxmlformats.org/officeDocument/2006/relationships/ctrlProp" Target="../ctrlProps/ctrlProp34.xml"/><Relationship Id="rId1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3" Type="http://schemas.openxmlformats.org/officeDocument/2006/relationships/vmlDrawing" Target="../drawings/vmlDrawing4.vml"/><Relationship Id="rId7" Type="http://schemas.openxmlformats.org/officeDocument/2006/relationships/ctrlProp" Target="../ctrlProps/ctrlProp42.xml"/><Relationship Id="rId12" Type="http://schemas.openxmlformats.org/officeDocument/2006/relationships/ctrlProp" Target="../ctrlProps/ctrlProp47.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41.xml"/><Relationship Id="rId11" Type="http://schemas.openxmlformats.org/officeDocument/2006/relationships/ctrlProp" Target="../ctrlProps/ctrlProp46.xml"/><Relationship Id="rId5" Type="http://schemas.openxmlformats.org/officeDocument/2006/relationships/ctrlProp" Target="../ctrlProps/ctrlProp40.xml"/><Relationship Id="rId10" Type="http://schemas.openxmlformats.org/officeDocument/2006/relationships/ctrlProp" Target="../ctrlProps/ctrlProp45.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omments" Target="../comments7.xml"/><Relationship Id="rId4" Type="http://schemas.openxmlformats.org/officeDocument/2006/relationships/ctrlProp" Target="../ctrlProps/ctrlProp5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9.vml"/><Relationship Id="rId1" Type="http://schemas.openxmlformats.org/officeDocument/2006/relationships/drawing" Target="../drawings/drawing8.xml"/><Relationship Id="rId5" Type="http://schemas.openxmlformats.org/officeDocument/2006/relationships/table" Target="../tables/table1.xml"/><Relationship Id="rId4" Type="http://schemas.openxmlformats.org/officeDocument/2006/relationships/image" Target="../media/image1.emf"/></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trlProp" Target="../ctrlProps/ctrlProp56.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Z102"/>
  <sheetViews>
    <sheetView zoomScaleNormal="100" workbookViewId="0">
      <pane xSplit="1" ySplit="18" topLeftCell="B19" activePane="bottomRight" state="frozen"/>
      <selection pane="topRight" activeCell="B1" sqref="B1"/>
      <selection pane="bottomLeft" activeCell="A19" sqref="A19"/>
      <selection pane="bottomRight" activeCell="H27" sqref="H27"/>
    </sheetView>
  </sheetViews>
  <sheetFormatPr defaultColWidth="9.140625" defaultRowHeight="15" x14ac:dyDescent="0.25"/>
  <cols>
    <col min="1" max="1" width="16.7109375" customWidth="1"/>
    <col min="2" max="2" width="9.7109375" hidden="1" customWidth="1"/>
    <col min="3" max="12" width="9.7109375" customWidth="1"/>
    <col min="13" max="13" width="4.7109375" style="183" hidden="1" customWidth="1"/>
    <col min="14" max="14" width="20.7109375" style="183" hidden="1" customWidth="1"/>
    <col min="15" max="15" width="10.7109375" style="183" hidden="1" customWidth="1"/>
    <col min="16" max="16" width="5.7109375" customWidth="1"/>
    <col min="17" max="19" width="8.7109375" customWidth="1"/>
    <col min="20" max="20" width="8.7109375" hidden="1" customWidth="1"/>
    <col min="21" max="21" width="8.7109375" customWidth="1"/>
    <col min="22" max="22" width="8.7109375" hidden="1" customWidth="1"/>
    <col min="23" max="24" width="8.7109375" customWidth="1"/>
    <col min="25" max="25" width="9.7109375" customWidth="1"/>
  </cols>
  <sheetData>
    <row r="1" spans="1:26" ht="16.5" customHeight="1" x14ac:dyDescent="0.25">
      <c r="A1" s="104" t="s">
        <v>0</v>
      </c>
      <c r="B1" s="105"/>
      <c r="C1" s="725" t="s">
        <v>1</v>
      </c>
      <c r="D1" s="725"/>
      <c r="E1" s="106" t="s">
        <v>2</v>
      </c>
      <c r="F1" s="105"/>
      <c r="M1" s="435">
        <v>1</v>
      </c>
      <c r="N1" s="436" t="s">
        <v>3</v>
      </c>
      <c r="O1" s="437" t="s">
        <v>4</v>
      </c>
      <c r="P1" s="107"/>
      <c r="T1" s="609" t="s">
        <v>5</v>
      </c>
      <c r="V1" s="609" t="s">
        <v>5</v>
      </c>
    </row>
    <row r="2" spans="1:26" ht="15.75" thickBot="1" x14ac:dyDescent="0.3">
      <c r="A2" s="104" t="s">
        <v>6</v>
      </c>
      <c r="B2" s="108"/>
      <c r="C2" s="726" t="s">
        <v>3</v>
      </c>
      <c r="D2" s="726"/>
      <c r="E2" s="107">
        <f>MATCH(C2, N1:N102, 0)</f>
        <v>1</v>
      </c>
      <c r="F2" s="104" t="s">
        <v>7</v>
      </c>
      <c r="G2" s="109" t="str">
        <f ca="1">INDIRECT("O" &amp; E2)</f>
        <v>Active</v>
      </c>
      <c r="I2" s="110" t="s">
        <v>8</v>
      </c>
      <c r="J2" s="111">
        <f ca="1">VLOOKUP(C2, INDIRECT("'" &amp; G2 &amp; "'!C3:DI500"), 108, FALSE)</f>
        <v>0</v>
      </c>
      <c r="K2" s="110" t="s">
        <v>9</v>
      </c>
      <c r="L2" s="112">
        <f ca="1">VLOOKUP(C2, INDIRECT("'" &amp; G2 &amp; "'!C3:DI500"), 109, FALSE)</f>
        <v>0</v>
      </c>
      <c r="M2" s="438"/>
      <c r="N2" s="439"/>
      <c r="O2" s="440"/>
      <c r="P2" s="113" t="s">
        <v>10</v>
      </c>
      <c r="Q2" s="553" t="s">
        <v>11</v>
      </c>
      <c r="R2" s="554"/>
      <c r="S2" s="554"/>
      <c r="T2" s="554"/>
      <c r="U2" s="554"/>
      <c r="V2" s="554"/>
      <c r="W2" s="555" t="e">
        <f ca="1">MAX(S18, X18)</f>
        <v>#VALUE!</v>
      </c>
      <c r="X2" s="556" t="e">
        <f ca="1">L2-W2</f>
        <v>#VALUE!</v>
      </c>
    </row>
    <row r="3" spans="1:26" x14ac:dyDescent="0.25">
      <c r="I3" s="114" t="s">
        <v>12</v>
      </c>
      <c r="J3" s="115">
        <f ca="1">VLOOKUP(C2, INDIRECT("'" &amp; G2 &amp; "'!C3:DI500"), 110, FALSE)</f>
        <v>0</v>
      </c>
      <c r="K3" s="114" t="s">
        <v>13</v>
      </c>
      <c r="L3" s="204">
        <f ca="1">VLOOKUP(C2, INDIRECT("'" &amp; G2 &amp; "'!C3:DI500"), 111, FALSE)</f>
        <v>0</v>
      </c>
      <c r="M3" s="438"/>
      <c r="N3" s="439"/>
      <c r="O3" s="440"/>
      <c r="Q3" s="557" t="s">
        <v>14</v>
      </c>
      <c r="R3" s="558"/>
      <c r="S3" s="559" t="s">
        <v>15</v>
      </c>
      <c r="T3" s="560" t="s">
        <v>16</v>
      </c>
      <c r="U3" s="561" t="s">
        <v>17</v>
      </c>
      <c r="V3" s="562" t="s">
        <v>16</v>
      </c>
      <c r="W3" s="719" t="s">
        <v>18</v>
      </c>
      <c r="X3" s="720"/>
    </row>
    <row r="4" spans="1:26" x14ac:dyDescent="0.25">
      <c r="A4" s="104" t="s">
        <v>19</v>
      </c>
      <c r="B4" s="105"/>
      <c r="C4" s="116" t="str">
        <f ca="1">VLOOKUP(C2, INDIRECT("'" &amp; G2 &amp; "'!C3:M500"), 11, FALSE)</f>
        <v>P19011352</v>
      </c>
      <c r="F4" s="104" t="s">
        <v>20</v>
      </c>
      <c r="G4" s="117">
        <f ca="1">VLOOKUP(C2, INDIRECT("'" &amp; G2 &amp; "'!C3:M500"), 2, FALSE)</f>
        <v>44562</v>
      </c>
      <c r="I4" s="118"/>
      <c r="K4" s="118"/>
      <c r="M4" s="438"/>
      <c r="N4" s="439"/>
      <c r="O4" s="440"/>
      <c r="Q4" s="563" t="s">
        <v>21</v>
      </c>
      <c r="R4" s="564"/>
      <c r="S4" s="565" t="e">
        <f ca="1">SMALL(T21:T35, 2)</f>
        <v>#VALUE!</v>
      </c>
      <c r="T4" s="566" t="e">
        <f ca="1">VLOOKUP(S4, $T$21:$V$35, 3, FALSE)</f>
        <v>#VALUE!</v>
      </c>
      <c r="U4" s="567" t="e">
        <f ca="1">SMALL(T29:T35, 2)</f>
        <v>#VALUE!</v>
      </c>
      <c r="V4" s="568" t="e">
        <f ca="1">VLOOKUP(U4, $T$29:$V$35, 3, FALSE)</f>
        <v>#VALUE!</v>
      </c>
      <c r="W4" s="721" t="s">
        <v>22</v>
      </c>
      <c r="X4" s="722"/>
    </row>
    <row r="5" spans="1:26" x14ac:dyDescent="0.25">
      <c r="A5" s="104" t="s">
        <v>23</v>
      </c>
      <c r="B5" s="105"/>
      <c r="C5" s="119">
        <f ca="1">VLOOKUP(C2, INDIRECT("'" &amp; G2 &amp; "'!C3:M500"), 4, FALSE)</f>
        <v>12672914</v>
      </c>
      <c r="F5" s="104" t="s">
        <v>24</v>
      </c>
      <c r="G5" s="120">
        <f ca="1">VLOOKUP(C2, INDIRECT("'" &amp; G2 &amp; "'!C3:M500"), 3, FALSE)</f>
        <v>5</v>
      </c>
      <c r="I5" s="104" t="s">
        <v>25</v>
      </c>
      <c r="J5" s="109">
        <f ca="1">VLOOKUP(C2, INDIRECT("'" &amp; G2 &amp; "'!C3:M500"), 8, FALSE)</f>
        <v>0</v>
      </c>
      <c r="K5" s="104" t="s">
        <v>26</v>
      </c>
      <c r="L5" s="109">
        <f ca="1">VLOOKUP(C2, INDIRECT("'" &amp; G2 &amp; "'!C3:M500"), 9, FALSE)</f>
        <v>0</v>
      </c>
      <c r="M5" s="438"/>
      <c r="N5" s="439"/>
      <c r="O5" s="440"/>
      <c r="Q5" s="563" t="s">
        <v>27</v>
      </c>
      <c r="R5" s="564"/>
      <c r="S5" s="565" t="e">
        <f ca="1">MIN(T21:T35)</f>
        <v>#VALUE!</v>
      </c>
      <c r="T5" s="566" t="e">
        <f ca="1">VLOOKUP(S5, $T$21:$V$35, 3, FALSE)</f>
        <v>#VALUE!</v>
      </c>
      <c r="U5" s="567" t="e">
        <f ca="1">MIN(T29:T35)</f>
        <v>#VALUE!</v>
      </c>
      <c r="V5" s="568" t="e">
        <f ca="1">VLOOKUP(U5, $T$29:$V$35, 3, FALSE)</f>
        <v>#VALUE!</v>
      </c>
      <c r="W5" s="569">
        <f ca="1">E17+H17</f>
        <v>6</v>
      </c>
      <c r="X5" s="570">
        <f ca="1">IF(H17=0, F17, (E17*F17+H17*I17)/(E17+H17))</f>
        <v>70.821666717529297</v>
      </c>
    </row>
    <row r="6" spans="1:26" ht="15.75" thickBot="1" x14ac:dyDescent="0.3">
      <c r="A6" s="104" t="s">
        <v>28</v>
      </c>
      <c r="B6" s="105"/>
      <c r="C6" s="116" t="str">
        <f ca="1">VLOOKUP(C2, INDIRECT("'" &amp; G2 &amp; "'!C3:M500"), 5, FALSE)</f>
        <v>000210-07-0796</v>
      </c>
      <c r="D6" s="116"/>
      <c r="F6" s="104" t="s">
        <v>29</v>
      </c>
      <c r="G6" s="116">
        <f ca="1">VLOOKUP(C2, INDIRECT("'" &amp; G2 &amp; "'!C3:M500"), 10, FALSE)</f>
        <v>0</v>
      </c>
      <c r="H6" s="116"/>
      <c r="M6" s="438"/>
      <c r="N6" s="439"/>
      <c r="O6" s="440"/>
      <c r="Q6" s="571" t="s">
        <v>30</v>
      </c>
      <c r="R6" s="572"/>
      <c r="S6" s="573" t="e">
        <f ca="1">IF(T5=10, (S5+S4)*10, IF(T5&gt;=20, S5*20, 2000))</f>
        <v>#VALUE!</v>
      </c>
      <c r="T6" s="574"/>
      <c r="U6" s="575" t="e">
        <f ca="1">IF(V5=10, (U5+U4)*10, IF(V5&gt;=20, U5*20, 2000))</f>
        <v>#VALUE!</v>
      </c>
      <c r="V6" s="576"/>
      <c r="W6" s="577" t="s">
        <v>31</v>
      </c>
      <c r="X6" s="578">
        <f ca="1">IF(X5&gt;80, 4, (X5-50)/20+2.5)</f>
        <v>3.5410833358764648</v>
      </c>
    </row>
    <row r="7" spans="1:26" x14ac:dyDescent="0.25">
      <c r="A7" s="104" t="s">
        <v>32</v>
      </c>
      <c r="B7" s="105"/>
      <c r="C7" s="116" t="str">
        <f ca="1">VLOOKUP(C2, INDIRECT("'" &amp; G2 &amp; "'!C3:M500"), 6, FALSE)</f>
        <v>+60(14)7545763</v>
      </c>
      <c r="D7" s="116"/>
      <c r="F7" s="104" t="s">
        <v>33</v>
      </c>
      <c r="G7" s="116" t="str">
        <f ca="1">VLOOKUP(C2, INDIRECT("'" &amp; G2 &amp; "'!C3:M500"), 7, FALSE)</f>
        <v>celine.ky.1020@gmail.com</v>
      </c>
      <c r="H7" s="116"/>
      <c r="I7" s="116"/>
      <c r="M7" s="438"/>
      <c r="N7" s="439"/>
      <c r="O7" s="440"/>
      <c r="U7" s="104" t="s">
        <v>34</v>
      </c>
      <c r="W7" s="104" t="s">
        <v>35</v>
      </c>
      <c r="X7" s="610">
        <v>68.7</v>
      </c>
    </row>
    <row r="8" spans="1:26" ht="15.75" thickBot="1" x14ac:dyDescent="0.3">
      <c r="A8" s="105" t="s">
        <v>36</v>
      </c>
      <c r="B8" s="105"/>
      <c r="F8" s="104" t="s">
        <v>37</v>
      </c>
      <c r="G8" s="116" t="str">
        <f ca="1">INDIRECT("'" &amp; G2 &amp; "'!A" &amp; MATCH(C2, INDIRECT("'" &amp; G2 &amp; "'!C1:C500"), 0))</f>
        <v>###SSSSS##########</v>
      </c>
      <c r="H8" s="116"/>
      <c r="I8" s="116"/>
      <c r="J8" s="116"/>
      <c r="K8" s="116"/>
      <c r="L8" s="116"/>
      <c r="M8" s="438"/>
      <c r="N8" s="439"/>
      <c r="O8" s="440"/>
      <c r="W8" s="104" t="s">
        <v>13</v>
      </c>
      <c r="X8" s="579">
        <f>IF(X7&gt;80, 4, (X7-50)/20+2.5)</f>
        <v>3.4350000000000001</v>
      </c>
      <c r="Y8" s="580"/>
      <c r="Z8" s="580"/>
    </row>
    <row r="9" spans="1:26" ht="15.75" thickBot="1" x14ac:dyDescent="0.3">
      <c r="A9" s="121" t="s">
        <v>38</v>
      </c>
      <c r="B9" s="122"/>
      <c r="C9" s="86" t="s">
        <v>39</v>
      </c>
      <c r="D9" s="727" t="s">
        <v>40</v>
      </c>
      <c r="E9" s="728"/>
      <c r="F9" s="86" t="s">
        <v>39</v>
      </c>
      <c r="G9" s="727" t="s">
        <v>41</v>
      </c>
      <c r="H9" s="728"/>
      <c r="I9" s="123" t="s">
        <v>39</v>
      </c>
      <c r="J9" s="727" t="s">
        <v>42</v>
      </c>
      <c r="K9" s="728"/>
      <c r="L9" s="124" t="s">
        <v>39</v>
      </c>
      <c r="M9" s="438"/>
      <c r="N9" s="439"/>
      <c r="O9" s="440"/>
      <c r="Q9" s="581" t="s">
        <v>43</v>
      </c>
      <c r="R9" s="582" t="s">
        <v>40</v>
      </c>
      <c r="S9" s="583" t="s">
        <v>44</v>
      </c>
      <c r="T9" s="584"/>
      <c r="U9" s="581" t="s">
        <v>43</v>
      </c>
      <c r="V9" s="585"/>
      <c r="W9" s="582" t="s">
        <v>41</v>
      </c>
      <c r="X9" s="583" t="s">
        <v>44</v>
      </c>
      <c r="Y9" s="586"/>
      <c r="Z9" s="586"/>
    </row>
    <row r="10" spans="1:26" x14ac:dyDescent="0.25">
      <c r="A10" s="125" t="s">
        <v>45</v>
      </c>
      <c r="B10" s="126"/>
      <c r="C10" s="127">
        <f t="shared" ref="C10:C15" ca="1" si="0">K19</f>
        <v>100</v>
      </c>
      <c r="D10" s="128" t="str">
        <f t="shared" ref="D10:D15" si="1">A28</f>
        <v>INT5000CEM</v>
      </c>
      <c r="E10" s="129"/>
      <c r="F10" s="196">
        <f t="shared" ref="F10:F15" ca="1" si="2">K28</f>
        <v>100</v>
      </c>
      <c r="G10" s="128" t="str">
        <f>A37</f>
        <v>INT6000CEM</v>
      </c>
      <c r="H10" s="129"/>
      <c r="I10" s="196" t="str">
        <f ca="1">K37</f>
        <v>S22-8</v>
      </c>
      <c r="J10" s="130" t="s">
        <v>46</v>
      </c>
      <c r="K10" s="131"/>
      <c r="L10" s="200" t="str">
        <f ca="1">IF(K49=0, K50, K49)</f>
        <v>S22-8</v>
      </c>
      <c r="M10" s="438"/>
      <c r="N10" s="439"/>
      <c r="O10" s="440"/>
      <c r="Q10" s="587">
        <f ca="1">ROUND(F10, 0)</f>
        <v>100</v>
      </c>
      <c r="R10" s="611">
        <v>20</v>
      </c>
      <c r="S10" s="588">
        <f ca="1">Q10*R10</f>
        <v>2000</v>
      </c>
      <c r="T10" s="589"/>
      <c r="U10" s="587" t="e">
        <f ca="1">ROUND(I10, 0)</f>
        <v>#VALUE!</v>
      </c>
      <c r="V10" s="590"/>
      <c r="W10" s="611">
        <v>20</v>
      </c>
      <c r="X10" s="588" t="e">
        <f ca="1">U10*W10</f>
        <v>#VALUE!</v>
      </c>
      <c r="Y10" s="205"/>
      <c r="Z10" s="205"/>
    </row>
    <row r="11" spans="1:26" x14ac:dyDescent="0.25">
      <c r="A11" s="132" t="str">
        <f t="shared" ref="A11:A15" si="3">A20</f>
        <v>INT4067CEM</v>
      </c>
      <c r="B11" s="133"/>
      <c r="C11" s="134">
        <f t="shared" ca="1" si="0"/>
        <v>100</v>
      </c>
      <c r="D11" s="135" t="str">
        <f t="shared" si="1"/>
        <v>INT5001CEM</v>
      </c>
      <c r="E11" s="136"/>
      <c r="F11" s="197">
        <f t="shared" ca="1" si="2"/>
        <v>100</v>
      </c>
      <c r="G11" s="135" t="str">
        <f>A38</f>
        <v>INT6001CEM</v>
      </c>
      <c r="H11" s="136"/>
      <c r="I11" s="197" t="str">
        <f ca="1">K38</f>
        <v>S22-8</v>
      </c>
      <c r="J11" s="137" t="s">
        <v>47</v>
      </c>
      <c r="K11" s="138"/>
      <c r="L11" s="198" t="str">
        <f ca="1">IF(K51=0, K52, K51)</f>
        <v>S22-8</v>
      </c>
      <c r="M11" s="438"/>
      <c r="N11" s="439"/>
      <c r="O11" s="440"/>
      <c r="Q11" s="591">
        <f t="shared" ref="Q11:Q15" ca="1" si="4">ROUND(F11, 0)</f>
        <v>100</v>
      </c>
      <c r="R11" s="181">
        <v>20</v>
      </c>
      <c r="S11" s="592">
        <f t="shared" ref="S11:S15" ca="1" si="5">Q11*R11</f>
        <v>2000</v>
      </c>
      <c r="T11" s="593"/>
      <c r="U11" s="591" t="e">
        <f t="shared" ref="U11:U16" ca="1" si="6">ROUND(I11, 0)</f>
        <v>#VALUE!</v>
      </c>
      <c r="V11" s="594"/>
      <c r="W11" s="181">
        <v>20</v>
      </c>
      <c r="X11" s="592" t="e">
        <f t="shared" ref="X11:X16" ca="1" si="7">U11*W11</f>
        <v>#VALUE!</v>
      </c>
      <c r="Y11" s="205"/>
      <c r="Z11" s="205"/>
    </row>
    <row r="12" spans="1:26" x14ac:dyDescent="0.25">
      <c r="A12" s="132" t="str">
        <f t="shared" si="3"/>
        <v>INT4068CEM</v>
      </c>
      <c r="B12" s="133"/>
      <c r="C12" s="134">
        <f t="shared" ca="1" si="0"/>
        <v>100</v>
      </c>
      <c r="D12" s="137" t="str">
        <f t="shared" si="1"/>
        <v>INT5002CEM</v>
      </c>
      <c r="E12" s="138"/>
      <c r="F12" s="198">
        <f t="shared" ca="1" si="2"/>
        <v>62</v>
      </c>
      <c r="G12" s="137" t="str">
        <f ca="1">IF(K39&gt;0, A39, IF(K40&gt;0, A40, A39&amp;"/305IAE"))</f>
        <v>INTA301SAM</v>
      </c>
      <c r="H12" s="138"/>
      <c r="I12" s="198" t="str">
        <f ca="1">IF(K39=0, K40, K39)</f>
        <v>S23-1</v>
      </c>
      <c r="J12" s="137" t="s">
        <v>48</v>
      </c>
      <c r="K12" s="138"/>
      <c r="L12" s="198">
        <f ca="1">IF(K53=0, K54, K53)</f>
        <v>86.919998168945313</v>
      </c>
      <c r="M12" s="438"/>
      <c r="N12" s="439"/>
      <c r="O12" s="440"/>
      <c r="Q12" s="591">
        <f t="shared" ca="1" si="4"/>
        <v>62</v>
      </c>
      <c r="R12" s="181">
        <v>20</v>
      </c>
      <c r="S12" s="592">
        <f t="shared" ca="1" si="5"/>
        <v>1240</v>
      </c>
      <c r="T12" s="593"/>
      <c r="U12" s="591" t="e">
        <f t="shared" ca="1" si="6"/>
        <v>#VALUE!</v>
      </c>
      <c r="V12" s="594"/>
      <c r="W12" s="181">
        <v>10</v>
      </c>
      <c r="X12" s="592" t="e">
        <f t="shared" ca="1" si="7"/>
        <v>#VALUE!</v>
      </c>
      <c r="Y12" s="205"/>
      <c r="Z12" s="205"/>
    </row>
    <row r="13" spans="1:26" x14ac:dyDescent="0.25">
      <c r="A13" s="132" t="str">
        <f t="shared" si="3"/>
        <v>INT4003CEM</v>
      </c>
      <c r="B13" s="133"/>
      <c r="C13" s="134">
        <f t="shared" ca="1" si="0"/>
        <v>100</v>
      </c>
      <c r="D13" s="135" t="str">
        <f t="shared" si="1"/>
        <v>INT5003CEM</v>
      </c>
      <c r="E13" s="136"/>
      <c r="F13" s="197">
        <f t="shared" ca="1" si="2"/>
        <v>56.450000762939453</v>
      </c>
      <c r="G13" s="135" t="str">
        <f>A41</f>
        <v>INT6005CEM</v>
      </c>
      <c r="H13" s="136"/>
      <c r="I13" s="197">
        <f ca="1">K41</f>
        <v>0</v>
      </c>
      <c r="J13" s="135" t="s">
        <v>49</v>
      </c>
      <c r="K13" s="136"/>
      <c r="L13" s="197" t="str">
        <f ca="1">K55</f>
        <v>S23-8</v>
      </c>
      <c r="M13" s="438"/>
      <c r="N13" s="439"/>
      <c r="O13" s="440"/>
      <c r="Q13" s="591">
        <f t="shared" ca="1" si="4"/>
        <v>56</v>
      </c>
      <c r="R13" s="181">
        <v>20</v>
      </c>
      <c r="S13" s="592">
        <f t="shared" ca="1" si="5"/>
        <v>1120</v>
      </c>
      <c r="T13" s="593"/>
      <c r="U13" s="591">
        <f t="shared" ca="1" si="6"/>
        <v>0</v>
      </c>
      <c r="V13" s="594"/>
      <c r="W13" s="181">
        <v>0</v>
      </c>
      <c r="X13" s="592">
        <f t="shared" ca="1" si="7"/>
        <v>0</v>
      </c>
      <c r="Y13" s="205"/>
      <c r="Z13" s="205"/>
    </row>
    <row r="14" spans="1:26" x14ac:dyDescent="0.25">
      <c r="A14" s="132" t="str">
        <f t="shared" si="3"/>
        <v>INT4004CEM</v>
      </c>
      <c r="B14" s="133"/>
      <c r="C14" s="134">
        <f t="shared" ca="1" si="0"/>
        <v>100</v>
      </c>
      <c r="D14" s="135" t="str">
        <f t="shared" si="1"/>
        <v>INT5004CEM</v>
      </c>
      <c r="E14" s="136"/>
      <c r="F14" s="197" t="str">
        <f t="shared" ca="1" si="2"/>
        <v>S22-8</v>
      </c>
      <c r="G14" s="135" t="str">
        <f>A42</f>
        <v>INT6006CEM</v>
      </c>
      <c r="H14" s="136"/>
      <c r="I14" s="197">
        <f ca="1">K42</f>
        <v>0</v>
      </c>
      <c r="J14" s="135" t="s">
        <v>50</v>
      </c>
      <c r="K14" s="136"/>
      <c r="L14" s="197">
        <f ca="1">K56</f>
        <v>80.099998474121094</v>
      </c>
      <c r="M14" s="438"/>
      <c r="N14" s="439"/>
      <c r="O14" s="440"/>
      <c r="Q14" s="591" t="e">
        <f t="shared" ca="1" si="4"/>
        <v>#VALUE!</v>
      </c>
      <c r="R14" s="181">
        <v>10</v>
      </c>
      <c r="S14" s="592" t="e">
        <f t="shared" ca="1" si="5"/>
        <v>#VALUE!</v>
      </c>
      <c r="T14" s="593"/>
      <c r="U14" s="591">
        <f t="shared" ca="1" si="6"/>
        <v>0</v>
      </c>
      <c r="V14" s="594"/>
      <c r="W14" s="181">
        <v>30</v>
      </c>
      <c r="X14" s="592">
        <f t="shared" ca="1" si="7"/>
        <v>0</v>
      </c>
      <c r="Y14" s="205"/>
      <c r="Z14" s="205"/>
    </row>
    <row r="15" spans="1:26" x14ac:dyDescent="0.25">
      <c r="A15" s="132" t="str">
        <f t="shared" si="3"/>
        <v>INT4005CEM</v>
      </c>
      <c r="B15" s="133"/>
      <c r="C15" s="134">
        <f t="shared" ca="1" si="0"/>
        <v>100</v>
      </c>
      <c r="D15" s="135" t="str">
        <f t="shared" si="1"/>
        <v>INT5005CEM</v>
      </c>
      <c r="E15" s="136"/>
      <c r="F15" s="197">
        <f t="shared" ca="1" si="2"/>
        <v>47.979999542236328</v>
      </c>
      <c r="G15" s="135" t="str">
        <f ca="1">IF(I15=0, "Elective 1", IF(I15=$K$43, $A$43, IF(I15=$K$44, $A$44, IF(I15=$K$45, $A$45, IF(I15=$K$46, $A$46, IF(I15=$K$47, $A$47, IF(I15=$K$48, $A$48, "")))))))</f>
        <v>Elective 1</v>
      </c>
      <c r="H15" s="136"/>
      <c r="I15" s="197">
        <f ca="1">LARGE(K43:K48, 1)</f>
        <v>0</v>
      </c>
      <c r="J15" s="137"/>
      <c r="K15" s="138"/>
      <c r="L15" s="201"/>
      <c r="M15" s="438"/>
      <c r="N15" s="439"/>
      <c r="O15" s="440"/>
      <c r="Q15" s="591">
        <f t="shared" ca="1" si="4"/>
        <v>48</v>
      </c>
      <c r="R15" s="181">
        <v>20</v>
      </c>
      <c r="S15" s="592">
        <f t="shared" ca="1" si="5"/>
        <v>960</v>
      </c>
      <c r="T15" s="593"/>
      <c r="U15" s="591">
        <f t="shared" ca="1" si="6"/>
        <v>0</v>
      </c>
      <c r="V15" s="594"/>
      <c r="W15" s="181">
        <v>20</v>
      </c>
      <c r="X15" s="592">
        <f t="shared" ca="1" si="7"/>
        <v>0</v>
      </c>
      <c r="Y15" s="205"/>
      <c r="Z15" s="205"/>
    </row>
    <row r="16" spans="1:26" ht="15.75" thickBot="1" x14ac:dyDescent="0.3">
      <c r="A16" s="139" t="str">
        <f>A27</f>
        <v>INTA101SGI</v>
      </c>
      <c r="B16" s="140"/>
      <c r="C16" s="141">
        <f ca="1">K27</f>
        <v>100</v>
      </c>
      <c r="D16" s="142" t="str">
        <f>A35</f>
        <v>INTA202SGI</v>
      </c>
      <c r="E16" s="143"/>
      <c r="F16" s="199">
        <f ca="1">K35</f>
        <v>58.5</v>
      </c>
      <c r="G16" s="142" t="str">
        <f ca="1">IF(I16=0, "Elective 2", IF(I16=$K$43, $A$43, IF(I16=$K$44, $A$44, IF(I16=$K$45, $A$45, IF(I16=$K$46, $A$46, IF(I16=$K$47, $A$47, IF(I16=$K$48, $A$48, "")))))))</f>
        <v>Elective 2</v>
      </c>
      <c r="H16" s="143"/>
      <c r="I16" s="199">
        <f ca="1">LARGE(K43:K48, 2)</f>
        <v>0</v>
      </c>
      <c r="J16" s="142" t="str">
        <f>A36</f>
        <v>INT5012CEM</v>
      </c>
      <c r="K16" s="143"/>
      <c r="L16" s="199">
        <f ca="1">K36</f>
        <v>64.540000915527344</v>
      </c>
      <c r="M16" s="438"/>
      <c r="N16" s="439"/>
      <c r="O16" s="440"/>
      <c r="Q16" s="591">
        <f t="shared" ref="Q16" ca="1" si="8">ROUND(F16, 0)</f>
        <v>59</v>
      </c>
      <c r="R16" s="181">
        <v>10</v>
      </c>
      <c r="S16" s="592">
        <f t="shared" ref="S16" ca="1" si="9">Q16*R16</f>
        <v>590</v>
      </c>
      <c r="T16" s="593"/>
      <c r="U16" s="596">
        <f t="shared" ca="1" si="6"/>
        <v>0</v>
      </c>
      <c r="V16" s="597"/>
      <c r="W16" s="182">
        <v>20</v>
      </c>
      <c r="X16" s="595">
        <f t="shared" ca="1" si="7"/>
        <v>0</v>
      </c>
      <c r="Y16" s="205"/>
      <c r="Z16" s="205"/>
    </row>
    <row r="17" spans="1:26" ht="15.75" thickBot="1" x14ac:dyDescent="0.3">
      <c r="A17" s="144">
        <f ca="1">COUNTIF(C10:C16, "&gt;0")</f>
        <v>7</v>
      </c>
      <c r="B17" s="145"/>
      <c r="C17" s="146">
        <f ca="1">AVERAGE(C10:C16)</f>
        <v>100</v>
      </c>
      <c r="D17" s="147" t="s">
        <v>51</v>
      </c>
      <c r="E17" s="148">
        <f ca="1">COUNTIF(F10:F16, "&gt;0")</f>
        <v>6</v>
      </c>
      <c r="F17" s="146">
        <f ca="1">AVERAGE(F10:F16)</f>
        <v>70.821666717529297</v>
      </c>
      <c r="G17" s="147" t="s">
        <v>52</v>
      </c>
      <c r="H17" s="148">
        <f ca="1">COUNTIF(I10:I16, "&gt;0")</f>
        <v>0</v>
      </c>
      <c r="I17" s="146">
        <f ca="1">AVERAGE(I10:I16)</f>
        <v>0</v>
      </c>
      <c r="J17" s="149"/>
      <c r="K17" s="145" t="s">
        <v>53</v>
      </c>
      <c r="L17" s="150" t="str">
        <f ca="1">SUM(L19:L35, L37:L48)&amp;" + "&amp;SUM(L36, L49:L56)</f>
        <v>220 + 15</v>
      </c>
      <c r="M17" s="438"/>
      <c r="N17" s="439"/>
      <c r="O17" s="440"/>
      <c r="Q17" s="598" t="s">
        <v>54</v>
      </c>
      <c r="R17" s="599">
        <f>SUM(R10:R16)</f>
        <v>120</v>
      </c>
      <c r="S17" s="600" t="e">
        <f ca="1">SUM(S10:S16)</f>
        <v>#VALUE!</v>
      </c>
      <c r="T17" s="601"/>
      <c r="U17" s="598" t="s">
        <v>54</v>
      </c>
      <c r="V17" s="602"/>
      <c r="W17" s="599">
        <f>SUM(W10:W16)</f>
        <v>120</v>
      </c>
      <c r="X17" s="600" t="e">
        <f ca="1">SUM(X10:X16)</f>
        <v>#VALUE!</v>
      </c>
      <c r="Y17" s="106"/>
      <c r="Z17" s="106"/>
    </row>
    <row r="18" spans="1:26" ht="15.75" thickBot="1" x14ac:dyDescent="0.3">
      <c r="A18" s="121" t="s">
        <v>55</v>
      </c>
      <c r="B18" s="85" t="s">
        <v>56</v>
      </c>
      <c r="C18" s="151" t="s">
        <v>57</v>
      </c>
      <c r="D18" s="121" t="s">
        <v>58</v>
      </c>
      <c r="E18" s="85" t="s">
        <v>59</v>
      </c>
      <c r="F18" s="86" t="s">
        <v>60</v>
      </c>
      <c r="G18" s="152" t="s">
        <v>61</v>
      </c>
      <c r="H18" s="85" t="s">
        <v>62</v>
      </c>
      <c r="I18" s="85" t="s">
        <v>63</v>
      </c>
      <c r="J18" s="151" t="s">
        <v>64</v>
      </c>
      <c r="K18" s="121" t="s">
        <v>65</v>
      </c>
      <c r="L18" s="86" t="s">
        <v>66</v>
      </c>
      <c r="M18" s="438"/>
      <c r="N18" s="439"/>
      <c r="O18" s="440"/>
      <c r="P18" s="265"/>
      <c r="Q18" s="603"/>
      <c r="R18" s="604" t="s">
        <v>67</v>
      </c>
      <c r="S18" s="605" t="e">
        <f ca="1">(S17+X17-S6)/(220)</f>
        <v>#VALUE!</v>
      </c>
      <c r="T18" s="606"/>
      <c r="U18" s="603"/>
      <c r="V18" s="607"/>
      <c r="W18" s="604" t="s">
        <v>68</v>
      </c>
      <c r="X18" s="605" t="e">
        <f ca="1">(X17 - U6)/100</f>
        <v>#VALUE!</v>
      </c>
      <c r="Y18" s="106"/>
      <c r="Z18" s="106"/>
    </row>
    <row r="19" spans="1:26" x14ac:dyDescent="0.25">
      <c r="A19" s="153" t="s">
        <v>69</v>
      </c>
      <c r="B19" s="154">
        <f>Active!IG1</f>
        <v>241</v>
      </c>
      <c r="C19" s="155">
        <f>Active!AD3</f>
        <v>30</v>
      </c>
      <c r="D19" s="156">
        <f t="shared" ref="D19:D56" ca="1" si="10">VLOOKUP($C$2,INDIRECT("'"&amp;$G$2&amp;"'!$C$3:$DO$500"), C19-2,FALSE)</f>
        <v>100</v>
      </c>
      <c r="E19" s="157">
        <f t="shared" ref="E19:E56" ca="1" si="11">VLOOKUP($C$2,INDIRECT("'"&amp;$G$2&amp;"'!$C$3:$DO$500"), C19-1,FALSE)</f>
        <v>0</v>
      </c>
      <c r="F19" s="158">
        <f t="shared" ref="F19:F48" ca="1" si="12">VLOOKUP($C$2,INDIRECT("'"&amp;$G$2&amp;"'!$C$3:$DO$500"), C19,FALSE)</f>
        <v>0</v>
      </c>
      <c r="G19" s="159">
        <f t="array" aca="1" ref="G19" ca="1">MAX(IF(D19:F19 &lt;&gt; 0, D19:F19))</f>
        <v>100</v>
      </c>
      <c r="H19" s="154" t="str">
        <f t="shared" ref="H19:H56" ca="1" si="13">D19&amp;E19&amp;F19</f>
        <v>10000</v>
      </c>
      <c r="I19" s="154" t="e">
        <f t="shared" ref="I19:I56" ca="1" si="14">FIND("S", H19)</f>
        <v>#VALUE!</v>
      </c>
      <c r="J19" s="155" t="e">
        <f t="shared" ref="J19:J56" ca="1" si="15">FIND("r", H19)</f>
        <v>#VALUE!</v>
      </c>
      <c r="K19" s="160">
        <f t="shared" ref="K19:K56" ca="1" si="16">IF(ISNUMBER(I19), MID(H19, I19, 5), IF(ISNUMBER(J19), MID(H19, J19, 5), G19))</f>
        <v>100</v>
      </c>
      <c r="L19" s="127">
        <f t="shared" ref="L19:L48" ca="1" si="17">VLOOKUP($C$2,INDIRECT("'"&amp;$G$2&amp;"'!$C$3:$JL$500"), B19-2,FALSE)</f>
        <v>15</v>
      </c>
      <c r="M19" s="438"/>
      <c r="N19" s="439"/>
      <c r="O19" s="440"/>
      <c r="P19" s="205"/>
      <c r="T19" s="608" t="s">
        <v>70</v>
      </c>
    </row>
    <row r="20" spans="1:26" x14ac:dyDescent="0.25">
      <c r="A20" s="161" t="s">
        <v>71</v>
      </c>
      <c r="B20" s="162">
        <f>B19+1</f>
        <v>242</v>
      </c>
      <c r="C20" s="163">
        <f>C19+3</f>
        <v>33</v>
      </c>
      <c r="D20" s="164">
        <f t="shared" ca="1" si="10"/>
        <v>100</v>
      </c>
      <c r="E20" s="165">
        <f t="shared" ca="1" si="11"/>
        <v>0</v>
      </c>
      <c r="F20" s="166">
        <f t="shared" ca="1" si="12"/>
        <v>0</v>
      </c>
      <c r="G20" s="167">
        <f t="array" aca="1" ref="G20" ca="1">MAX(IF(D20:F20 &lt;&gt; 0, D20:F20))</f>
        <v>100</v>
      </c>
      <c r="H20" s="162" t="str">
        <f t="shared" ca="1" si="13"/>
        <v>10000</v>
      </c>
      <c r="I20" s="162" t="e">
        <f t="shared" ca="1" si="14"/>
        <v>#VALUE!</v>
      </c>
      <c r="J20" s="163" t="e">
        <f t="shared" ca="1" si="15"/>
        <v>#VALUE!</v>
      </c>
      <c r="K20" s="168">
        <f t="shared" ca="1" si="16"/>
        <v>100</v>
      </c>
      <c r="L20" s="134">
        <f t="shared" ca="1" si="17"/>
        <v>10</v>
      </c>
      <c r="M20" s="438"/>
      <c r="N20" s="439"/>
      <c r="O20" s="440"/>
      <c r="P20" s="205"/>
      <c r="T20" s="613" t="s">
        <v>72</v>
      </c>
      <c r="V20" s="615" t="s">
        <v>16</v>
      </c>
    </row>
    <row r="21" spans="1:26" x14ac:dyDescent="0.25">
      <c r="A21" s="161" t="s">
        <v>73</v>
      </c>
      <c r="B21" s="162">
        <f t="shared" ref="B21:B56" si="18">B20+1</f>
        <v>243</v>
      </c>
      <c r="C21" s="163">
        <f t="shared" ref="C21:C48" si="19">C20+3</f>
        <v>36</v>
      </c>
      <c r="D21" s="164">
        <f t="shared" ca="1" si="10"/>
        <v>100</v>
      </c>
      <c r="E21" s="165">
        <f t="shared" ca="1" si="11"/>
        <v>0</v>
      </c>
      <c r="F21" s="166">
        <f t="shared" ca="1" si="12"/>
        <v>0</v>
      </c>
      <c r="G21" s="167">
        <f t="array" aca="1" ref="G21" ca="1">MAX(IF(D21:F21 &lt;&gt; 0, D21:F21))</f>
        <v>100</v>
      </c>
      <c r="H21" s="162" t="str">
        <f t="shared" ca="1" si="13"/>
        <v>10000</v>
      </c>
      <c r="I21" s="162" t="e">
        <f t="shared" ca="1" si="14"/>
        <v>#VALUE!</v>
      </c>
      <c r="J21" s="163" t="e">
        <f t="shared" ca="1" si="15"/>
        <v>#VALUE!</v>
      </c>
      <c r="K21" s="168">
        <f t="shared" ca="1" si="16"/>
        <v>100</v>
      </c>
      <c r="L21" s="134">
        <f t="shared" ca="1" si="17"/>
        <v>20</v>
      </c>
      <c r="M21" s="438"/>
      <c r="N21" s="439"/>
      <c r="O21" s="440"/>
      <c r="P21" s="205"/>
      <c r="T21" s="614">
        <f t="shared" ref="T21:T26" ca="1" si="20">IF(Q10=0, "", Q10)</f>
        <v>100</v>
      </c>
      <c r="V21" s="616">
        <f t="shared" ref="V21:V26" si="21">R10</f>
        <v>20</v>
      </c>
    </row>
    <row r="22" spans="1:26" x14ac:dyDescent="0.25">
      <c r="A22" s="161" t="s">
        <v>74</v>
      </c>
      <c r="B22" s="162">
        <f t="shared" si="18"/>
        <v>244</v>
      </c>
      <c r="C22" s="163">
        <f t="shared" si="19"/>
        <v>39</v>
      </c>
      <c r="D22" s="164">
        <f t="shared" ca="1" si="10"/>
        <v>100</v>
      </c>
      <c r="E22" s="165">
        <f t="shared" ca="1" si="11"/>
        <v>0</v>
      </c>
      <c r="F22" s="166">
        <f t="shared" ca="1" si="12"/>
        <v>0</v>
      </c>
      <c r="G22" s="167">
        <f t="array" aca="1" ref="G22" ca="1">MAX(IF(D22:F22 &lt;&gt; 0, D22:F22))</f>
        <v>100</v>
      </c>
      <c r="H22" s="162" t="str">
        <f t="shared" ca="1" si="13"/>
        <v>10000</v>
      </c>
      <c r="I22" s="162" t="e">
        <f t="shared" ca="1" si="14"/>
        <v>#VALUE!</v>
      </c>
      <c r="J22" s="163" t="e">
        <f t="shared" ca="1" si="15"/>
        <v>#VALUE!</v>
      </c>
      <c r="K22" s="168">
        <f t="shared" ca="1" si="16"/>
        <v>100</v>
      </c>
      <c r="L22" s="134">
        <f t="shared" ca="1" si="17"/>
        <v>15</v>
      </c>
      <c r="M22" s="438"/>
      <c r="N22" s="439"/>
      <c r="O22" s="440"/>
      <c r="P22" s="205"/>
      <c r="T22" s="614">
        <f t="shared" ca="1" si="20"/>
        <v>100</v>
      </c>
      <c r="V22" s="616">
        <f t="shared" si="21"/>
        <v>20</v>
      </c>
    </row>
    <row r="23" spans="1:26" x14ac:dyDescent="0.25">
      <c r="A23" s="161" t="s">
        <v>75</v>
      </c>
      <c r="B23" s="162">
        <f t="shared" si="18"/>
        <v>245</v>
      </c>
      <c r="C23" s="163">
        <f t="shared" si="19"/>
        <v>42</v>
      </c>
      <c r="D23" s="164">
        <f t="shared" ca="1" si="10"/>
        <v>100</v>
      </c>
      <c r="E23" s="165">
        <f t="shared" ca="1" si="11"/>
        <v>0</v>
      </c>
      <c r="F23" s="166">
        <f t="shared" ca="1" si="12"/>
        <v>0</v>
      </c>
      <c r="G23" s="167">
        <f t="array" aca="1" ref="G23" ca="1">MAX(IF(D23:F23 &lt;&gt; 0, D23:F23))</f>
        <v>100</v>
      </c>
      <c r="H23" s="162" t="str">
        <f t="shared" ca="1" si="13"/>
        <v>10000</v>
      </c>
      <c r="I23" s="162" t="e">
        <f t="shared" ca="1" si="14"/>
        <v>#VALUE!</v>
      </c>
      <c r="J23" s="163" t="e">
        <f t="shared" ca="1" si="15"/>
        <v>#VALUE!</v>
      </c>
      <c r="K23" s="168">
        <f t="shared" ca="1" si="16"/>
        <v>100</v>
      </c>
      <c r="L23" s="134">
        <f t="shared" ca="1" si="17"/>
        <v>15</v>
      </c>
      <c r="M23" s="438"/>
      <c r="N23" s="439"/>
      <c r="O23" s="440"/>
      <c r="P23" s="205"/>
      <c r="S23" s="169"/>
      <c r="T23" s="614">
        <f t="shared" ca="1" si="20"/>
        <v>62</v>
      </c>
      <c r="V23" s="616">
        <f t="shared" si="21"/>
        <v>20</v>
      </c>
    </row>
    <row r="24" spans="1:26" x14ac:dyDescent="0.25">
      <c r="A24" s="161" t="s">
        <v>76</v>
      </c>
      <c r="B24" s="162">
        <f t="shared" si="18"/>
        <v>246</v>
      </c>
      <c r="C24" s="163">
        <f t="shared" si="19"/>
        <v>45</v>
      </c>
      <c r="D24" s="164">
        <f t="shared" ca="1" si="10"/>
        <v>100</v>
      </c>
      <c r="E24" s="165">
        <f t="shared" ca="1" si="11"/>
        <v>0</v>
      </c>
      <c r="F24" s="166">
        <f t="shared" ca="1" si="12"/>
        <v>0</v>
      </c>
      <c r="G24" s="167">
        <f t="array" aca="1" ref="G24" ca="1">MAX(IF(D24:F24 &lt;&gt; 0, D24:F24))</f>
        <v>100</v>
      </c>
      <c r="H24" s="162" t="str">
        <f t="shared" ca="1" si="13"/>
        <v>10000</v>
      </c>
      <c r="I24" s="162" t="e">
        <f t="shared" ca="1" si="14"/>
        <v>#VALUE!</v>
      </c>
      <c r="J24" s="163" t="e">
        <f t="shared" ca="1" si="15"/>
        <v>#VALUE!</v>
      </c>
      <c r="K24" s="168">
        <f t="shared" ca="1" si="16"/>
        <v>100</v>
      </c>
      <c r="L24" s="134">
        <f t="shared" ca="1" si="17"/>
        <v>5</v>
      </c>
      <c r="M24" s="438"/>
      <c r="N24" s="439"/>
      <c r="O24" s="440"/>
      <c r="P24" s="205"/>
      <c r="S24" s="169"/>
      <c r="T24" s="614">
        <f t="shared" ca="1" si="20"/>
        <v>56</v>
      </c>
      <c r="V24" s="616">
        <f t="shared" si="21"/>
        <v>20</v>
      </c>
    </row>
    <row r="25" spans="1:26" x14ac:dyDescent="0.25">
      <c r="A25" s="636" t="s">
        <v>45</v>
      </c>
      <c r="B25" s="421">
        <f t="shared" si="18"/>
        <v>247</v>
      </c>
      <c r="C25" s="422">
        <f t="shared" si="19"/>
        <v>48</v>
      </c>
      <c r="D25" s="423">
        <f t="shared" ca="1" si="10"/>
        <v>100</v>
      </c>
      <c r="E25" s="424">
        <f t="shared" ca="1" si="11"/>
        <v>0</v>
      </c>
      <c r="F25" s="425">
        <f t="shared" ca="1" si="12"/>
        <v>0</v>
      </c>
      <c r="G25" s="426">
        <f t="array" aca="1" ref="G25" ca="1">MAX(IF(D25:F25 &lt;&gt; 0, D25:F25))</f>
        <v>100</v>
      </c>
      <c r="H25" s="421" t="str">
        <f t="shared" ref="H25" ca="1" si="22">D25&amp;E25&amp;F25</f>
        <v>10000</v>
      </c>
      <c r="I25" s="421" t="e">
        <f t="shared" ref="I25" ca="1" si="23">FIND("S", H25)</f>
        <v>#VALUE!</v>
      </c>
      <c r="J25" s="422" t="e">
        <f t="shared" ref="J25" ca="1" si="24">FIND("r", H25)</f>
        <v>#VALUE!</v>
      </c>
      <c r="K25" s="427">
        <f t="shared" ref="K25" ca="1" si="25">IF(ISNUMBER(I25), MID(H25, I25, 5), IF(ISNUMBER(J25), MID(H25, J25, 5), G25))</f>
        <v>100</v>
      </c>
      <c r="L25" s="428">
        <f t="shared" ca="1" si="17"/>
        <v>15</v>
      </c>
      <c r="M25" s="438"/>
      <c r="N25" s="439"/>
      <c r="O25" s="440"/>
      <c r="P25" s="205"/>
      <c r="T25" s="614" t="e">
        <f t="shared" ca="1" si="20"/>
        <v>#VALUE!</v>
      </c>
      <c r="V25" s="616">
        <f t="shared" si="21"/>
        <v>10</v>
      </c>
    </row>
    <row r="26" spans="1:26" x14ac:dyDescent="0.25">
      <c r="A26" s="636" t="s">
        <v>77</v>
      </c>
      <c r="B26" s="421">
        <f>B23+1</f>
        <v>246</v>
      </c>
      <c r="C26" s="422">
        <f>C23+3</f>
        <v>45</v>
      </c>
      <c r="D26" s="423">
        <f t="shared" ca="1" si="10"/>
        <v>100</v>
      </c>
      <c r="E26" s="424">
        <f t="shared" ca="1" si="11"/>
        <v>0</v>
      </c>
      <c r="F26" s="425">
        <f t="shared" ca="1" si="12"/>
        <v>0</v>
      </c>
      <c r="G26" s="426">
        <f t="array" aca="1" ref="G26" ca="1">MAX(IF(D26:F26 &lt;&gt; 0, D26:F26))</f>
        <v>100</v>
      </c>
      <c r="H26" s="421" t="str">
        <f t="shared" ref="H26" ca="1" si="26">D26&amp;E26&amp;F26</f>
        <v>10000</v>
      </c>
      <c r="I26" s="421" t="e">
        <f t="shared" ref="I26" ca="1" si="27">FIND("S", H26)</f>
        <v>#VALUE!</v>
      </c>
      <c r="J26" s="422" t="e">
        <f t="shared" ref="J26" ca="1" si="28">FIND("r", H26)</f>
        <v>#VALUE!</v>
      </c>
      <c r="K26" s="427">
        <f t="shared" ref="K26" ca="1" si="29">IF(ISNUMBER(I26), MID(H26, I26, 5), IF(ISNUMBER(J26), MID(H26, J26, 5), G26))</f>
        <v>100</v>
      </c>
      <c r="L26" s="428">
        <f t="shared" ca="1" si="17"/>
        <v>5</v>
      </c>
      <c r="M26" s="438"/>
      <c r="N26" s="439"/>
      <c r="O26" s="440"/>
      <c r="P26" s="205"/>
      <c r="T26" s="614">
        <f t="shared" ca="1" si="20"/>
        <v>48</v>
      </c>
      <c r="V26" s="616">
        <f t="shared" si="21"/>
        <v>20</v>
      </c>
    </row>
    <row r="27" spans="1:26" ht="15.75" thickBot="1" x14ac:dyDescent="0.3">
      <c r="A27" s="637" t="s">
        <v>78</v>
      </c>
      <c r="B27" s="638">
        <f>B24+1</f>
        <v>247</v>
      </c>
      <c r="C27" s="639">
        <f>C24+3</f>
        <v>48</v>
      </c>
      <c r="D27" s="640">
        <f t="shared" ca="1" si="10"/>
        <v>100</v>
      </c>
      <c r="E27" s="641">
        <f t="shared" ca="1" si="11"/>
        <v>0</v>
      </c>
      <c r="F27" s="642">
        <f t="shared" ca="1" si="12"/>
        <v>0</v>
      </c>
      <c r="G27" s="643">
        <f t="array" aca="1" ref="G27" ca="1">MAX(IF(D27:F27 &lt;&gt; 0, D27:F27))</f>
        <v>100</v>
      </c>
      <c r="H27" s="638" t="str">
        <f t="shared" ca="1" si="13"/>
        <v>10000</v>
      </c>
      <c r="I27" s="638" t="e">
        <f t="shared" ca="1" si="14"/>
        <v>#VALUE!</v>
      </c>
      <c r="J27" s="639" t="e">
        <f t="shared" ca="1" si="15"/>
        <v>#VALUE!</v>
      </c>
      <c r="K27" s="644">
        <f t="shared" ca="1" si="16"/>
        <v>100</v>
      </c>
      <c r="L27" s="645">
        <f t="shared" ca="1" si="17"/>
        <v>15</v>
      </c>
      <c r="M27" s="438"/>
      <c r="N27" s="439"/>
      <c r="O27" s="440"/>
      <c r="P27" s="205"/>
      <c r="T27" s="614">
        <f t="shared" ref="T27" ca="1" si="30">IF(Q16=0, "", Q16)</f>
        <v>59</v>
      </c>
      <c r="V27" s="616">
        <f t="shared" ref="V27" si="31">R16</f>
        <v>10</v>
      </c>
    </row>
    <row r="28" spans="1:26" x14ac:dyDescent="0.25">
      <c r="A28" s="153" t="s">
        <v>79</v>
      </c>
      <c r="B28" s="154">
        <f t="shared" si="18"/>
        <v>248</v>
      </c>
      <c r="C28" s="155">
        <f t="shared" si="19"/>
        <v>51</v>
      </c>
      <c r="D28" s="156">
        <f t="shared" ca="1" si="10"/>
        <v>100</v>
      </c>
      <c r="E28" s="157">
        <f t="shared" ca="1" si="11"/>
        <v>0</v>
      </c>
      <c r="F28" s="158">
        <f t="shared" ca="1" si="12"/>
        <v>0</v>
      </c>
      <c r="G28" s="159">
        <f t="array" aca="1" ref="G28" ca="1">MAX(IF(D28:F28 &lt;&gt; 0, D28:F28))</f>
        <v>100</v>
      </c>
      <c r="H28" s="154" t="str">
        <f t="shared" ca="1" si="13"/>
        <v>10000</v>
      </c>
      <c r="I28" s="154" t="e">
        <f t="shared" ca="1" si="14"/>
        <v>#VALUE!</v>
      </c>
      <c r="J28" s="155" t="e">
        <f t="shared" ca="1" si="15"/>
        <v>#VALUE!</v>
      </c>
      <c r="K28" s="160">
        <f t="shared" ca="1" si="16"/>
        <v>100</v>
      </c>
      <c r="L28" s="127">
        <f t="shared" ca="1" si="17"/>
        <v>15</v>
      </c>
      <c r="M28" s="438"/>
      <c r="N28" s="439"/>
      <c r="O28" s="440"/>
      <c r="P28" s="205"/>
      <c r="T28" s="613" t="s">
        <v>80</v>
      </c>
      <c r="V28" s="615" t="s">
        <v>16</v>
      </c>
    </row>
    <row r="29" spans="1:26" x14ac:dyDescent="0.25">
      <c r="A29" s="161" t="s">
        <v>81</v>
      </c>
      <c r="B29" s="162">
        <f t="shared" si="18"/>
        <v>249</v>
      </c>
      <c r="C29" s="163">
        <f t="shared" si="19"/>
        <v>54</v>
      </c>
      <c r="D29" s="164">
        <f t="shared" ca="1" si="10"/>
        <v>100</v>
      </c>
      <c r="E29" s="165">
        <f t="shared" ca="1" si="11"/>
        <v>0</v>
      </c>
      <c r="F29" s="166">
        <f t="shared" ca="1" si="12"/>
        <v>0</v>
      </c>
      <c r="G29" s="167">
        <f t="array" aca="1" ref="G29" ca="1">MAX(IF(D29:F29 &lt;&gt; 0, D29:F29))</f>
        <v>100</v>
      </c>
      <c r="H29" s="162" t="str">
        <f t="shared" ca="1" si="13"/>
        <v>10000</v>
      </c>
      <c r="I29" s="162" t="e">
        <f t="shared" ca="1" si="14"/>
        <v>#VALUE!</v>
      </c>
      <c r="J29" s="163" t="e">
        <f t="shared" ca="1" si="15"/>
        <v>#VALUE!</v>
      </c>
      <c r="K29" s="168">
        <f t="shared" ca="1" si="16"/>
        <v>100</v>
      </c>
      <c r="L29" s="134">
        <f t="shared" ca="1" si="17"/>
        <v>10</v>
      </c>
      <c r="M29" s="438"/>
      <c r="N29" s="439"/>
      <c r="O29" s="440"/>
      <c r="P29" s="205"/>
      <c r="T29" s="614" t="e">
        <f t="shared" ref="T29:T35" ca="1" si="32">IF(U10=0, "", U10)</f>
        <v>#VALUE!</v>
      </c>
      <c r="V29" s="616">
        <f t="shared" ref="V29:V35" si="33">W10</f>
        <v>20</v>
      </c>
    </row>
    <row r="30" spans="1:26" x14ac:dyDescent="0.25">
      <c r="A30" s="161" t="s">
        <v>82</v>
      </c>
      <c r="B30" s="162">
        <f t="shared" si="18"/>
        <v>250</v>
      </c>
      <c r="C30" s="163">
        <f t="shared" si="19"/>
        <v>57</v>
      </c>
      <c r="D30" s="164">
        <f t="shared" ca="1" si="10"/>
        <v>62</v>
      </c>
      <c r="E30" s="165">
        <f t="shared" ca="1" si="11"/>
        <v>0</v>
      </c>
      <c r="F30" s="166">
        <f t="shared" ca="1" si="12"/>
        <v>0</v>
      </c>
      <c r="G30" s="167">
        <f t="array" aca="1" ref="G30" ca="1">MAX(IF(D30:F30 &lt;&gt; 0, D30:F30))</f>
        <v>62</v>
      </c>
      <c r="H30" s="162" t="str">
        <f t="shared" ca="1" si="13"/>
        <v>6200</v>
      </c>
      <c r="I30" s="162" t="e">
        <f t="shared" ca="1" si="14"/>
        <v>#VALUE!</v>
      </c>
      <c r="J30" s="163" t="e">
        <f t="shared" ca="1" si="15"/>
        <v>#VALUE!</v>
      </c>
      <c r="K30" s="168">
        <f t="shared" ca="1" si="16"/>
        <v>62</v>
      </c>
      <c r="L30" s="134">
        <f t="shared" ca="1" si="17"/>
        <v>10</v>
      </c>
      <c r="M30" s="438"/>
      <c r="N30" s="439"/>
      <c r="O30" s="440"/>
      <c r="P30" s="205"/>
      <c r="T30" s="614" t="e">
        <f t="shared" ca="1" si="32"/>
        <v>#VALUE!</v>
      </c>
      <c r="V30" s="616">
        <f t="shared" si="33"/>
        <v>20</v>
      </c>
    </row>
    <row r="31" spans="1:26" x14ac:dyDescent="0.25">
      <c r="A31" s="161" t="s">
        <v>83</v>
      </c>
      <c r="B31" s="162">
        <f t="shared" si="18"/>
        <v>251</v>
      </c>
      <c r="C31" s="163">
        <f t="shared" si="19"/>
        <v>60</v>
      </c>
      <c r="D31" s="164">
        <f t="shared" ca="1" si="10"/>
        <v>56.450000762939453</v>
      </c>
      <c r="E31" s="165">
        <f t="shared" ca="1" si="11"/>
        <v>0</v>
      </c>
      <c r="F31" s="166">
        <f t="shared" ca="1" si="12"/>
        <v>0</v>
      </c>
      <c r="G31" s="167">
        <f t="array" aca="1" ref="G31" ca="1">MAX(IF(D31:F31 &lt;&gt; 0, D31:F31))</f>
        <v>56.450000762939453</v>
      </c>
      <c r="H31" s="162" t="str">
        <f t="shared" ca="1" si="13"/>
        <v>56.450000762939500</v>
      </c>
      <c r="I31" s="162" t="e">
        <f t="shared" ca="1" si="14"/>
        <v>#VALUE!</v>
      </c>
      <c r="J31" s="163" t="e">
        <f t="shared" ca="1" si="15"/>
        <v>#VALUE!</v>
      </c>
      <c r="K31" s="168">
        <f t="shared" ca="1" si="16"/>
        <v>56.450000762939453</v>
      </c>
      <c r="L31" s="134">
        <f t="shared" ca="1" si="17"/>
        <v>20</v>
      </c>
      <c r="M31" s="438"/>
      <c r="N31" s="439"/>
      <c r="O31" s="440"/>
      <c r="P31" s="205"/>
      <c r="T31" s="614" t="e">
        <f t="shared" ca="1" si="32"/>
        <v>#VALUE!</v>
      </c>
      <c r="V31" s="616">
        <f t="shared" si="33"/>
        <v>10</v>
      </c>
      <c r="Y31" s="280"/>
    </row>
    <row r="32" spans="1:26" x14ac:dyDescent="0.25">
      <c r="A32" s="161" t="s">
        <v>84</v>
      </c>
      <c r="B32" s="162">
        <f t="shared" si="18"/>
        <v>252</v>
      </c>
      <c r="C32" s="163">
        <f t="shared" si="19"/>
        <v>63</v>
      </c>
      <c r="D32" s="164" t="str">
        <f t="shared" ca="1" si="10"/>
        <v>S22-8</v>
      </c>
      <c r="E32" s="165">
        <f t="shared" ca="1" si="11"/>
        <v>0</v>
      </c>
      <c r="F32" s="166">
        <f t="shared" ca="1" si="12"/>
        <v>0</v>
      </c>
      <c r="G32" s="167">
        <f t="array" aca="1" ref="G32" ca="1">MAX(IF(D32:F32 &lt;&gt; 0, D32:F32))</f>
        <v>0</v>
      </c>
      <c r="H32" s="162" t="str">
        <f t="shared" ca="1" si="13"/>
        <v>S22-800</v>
      </c>
      <c r="I32" s="162">
        <f t="shared" ca="1" si="14"/>
        <v>1</v>
      </c>
      <c r="J32" s="163" t="e">
        <f t="shared" ca="1" si="15"/>
        <v>#VALUE!</v>
      </c>
      <c r="K32" s="168" t="str">
        <f t="shared" ca="1" si="16"/>
        <v>S22-8</v>
      </c>
      <c r="L32" s="134">
        <f t="shared" ca="1" si="17"/>
        <v>0</v>
      </c>
      <c r="M32" s="438"/>
      <c r="N32" s="439"/>
      <c r="O32" s="440"/>
      <c r="P32" s="205"/>
      <c r="T32" s="614" t="str">
        <f t="shared" ca="1" si="32"/>
        <v/>
      </c>
      <c r="V32" s="616">
        <f t="shared" si="33"/>
        <v>0</v>
      </c>
      <c r="Y32" s="280"/>
    </row>
    <row r="33" spans="1:25" x14ac:dyDescent="0.25">
      <c r="A33" s="161" t="s">
        <v>85</v>
      </c>
      <c r="B33" s="162">
        <f t="shared" si="18"/>
        <v>253</v>
      </c>
      <c r="C33" s="163">
        <f t="shared" si="19"/>
        <v>66</v>
      </c>
      <c r="D33" s="164">
        <f t="shared" ca="1" si="10"/>
        <v>47.979999542236328</v>
      </c>
      <c r="E33" s="165">
        <f t="shared" ca="1" si="11"/>
        <v>0</v>
      </c>
      <c r="F33" s="166">
        <f t="shared" ca="1" si="12"/>
        <v>0</v>
      </c>
      <c r="G33" s="167">
        <f t="array" aca="1" ref="G33" ca="1">MAX(IF(D33:F33 &lt;&gt; 0, D33:F33))</f>
        <v>47.979999542236328</v>
      </c>
      <c r="H33" s="162" t="str">
        <f t="shared" ca="1" si="13"/>
        <v>47.979999542236300</v>
      </c>
      <c r="I33" s="162" t="e">
        <f t="shared" ca="1" si="14"/>
        <v>#VALUE!</v>
      </c>
      <c r="J33" s="163" t="e">
        <f t="shared" ca="1" si="15"/>
        <v>#VALUE!</v>
      </c>
      <c r="K33" s="168">
        <f t="shared" ca="1" si="16"/>
        <v>47.979999542236328</v>
      </c>
      <c r="L33" s="134">
        <f t="shared" ca="1" si="17"/>
        <v>15</v>
      </c>
      <c r="M33" s="438"/>
      <c r="N33" s="439"/>
      <c r="O33" s="440"/>
      <c r="P33" s="205"/>
      <c r="T33" s="614" t="str">
        <f t="shared" ca="1" si="32"/>
        <v/>
      </c>
      <c r="V33" s="616">
        <f t="shared" si="33"/>
        <v>30</v>
      </c>
      <c r="Y33" s="280"/>
    </row>
    <row r="34" spans="1:25" x14ac:dyDescent="0.25">
      <c r="A34" s="161" t="s">
        <v>86</v>
      </c>
      <c r="B34" s="162">
        <f>B32+1</f>
        <v>253</v>
      </c>
      <c r="C34" s="163">
        <f>C32+3</f>
        <v>66</v>
      </c>
      <c r="D34" s="164">
        <f t="shared" ca="1" si="10"/>
        <v>47.979999542236328</v>
      </c>
      <c r="E34" s="165">
        <f t="shared" ca="1" si="11"/>
        <v>0</v>
      </c>
      <c r="F34" s="166">
        <f t="shared" ca="1" si="12"/>
        <v>0</v>
      </c>
      <c r="G34" s="167">
        <f t="array" aca="1" ref="G34" ca="1">MAX(IF(D34:F34 &lt;&gt; 0, D34:F34))</f>
        <v>47.979999542236328</v>
      </c>
      <c r="H34" s="162" t="str">
        <f t="shared" ref="H34" ca="1" si="34">D34&amp;E34&amp;F34</f>
        <v>47.979999542236300</v>
      </c>
      <c r="I34" s="162" t="e">
        <f t="shared" ref="I34" ca="1" si="35">FIND("S", H34)</f>
        <v>#VALUE!</v>
      </c>
      <c r="J34" s="163" t="e">
        <f t="shared" ref="J34" ca="1" si="36">FIND("r", H34)</f>
        <v>#VALUE!</v>
      </c>
      <c r="K34" s="168">
        <f t="shared" ref="K34" ca="1" si="37">IF(ISNUMBER(I34), MID(H34, I34, 5), IF(ISNUMBER(J34), MID(H34, J34, 5), G34))</f>
        <v>47.979999542236328</v>
      </c>
      <c r="L34" s="134">
        <f t="shared" ca="1" si="17"/>
        <v>15</v>
      </c>
      <c r="M34" s="438"/>
      <c r="N34" s="439"/>
      <c r="O34" s="440"/>
      <c r="P34" s="205"/>
      <c r="T34" s="614" t="str">
        <f t="shared" ca="1" si="32"/>
        <v/>
      </c>
      <c r="V34" s="616">
        <f t="shared" si="33"/>
        <v>20</v>
      </c>
    </row>
    <row r="35" spans="1:25" x14ac:dyDescent="0.25">
      <c r="A35" s="161" t="s">
        <v>87</v>
      </c>
      <c r="B35" s="162">
        <f>B33+1</f>
        <v>254</v>
      </c>
      <c r="C35" s="163">
        <f>C33+3</f>
        <v>69</v>
      </c>
      <c r="D35" s="164">
        <f t="shared" ca="1" si="10"/>
        <v>58.5</v>
      </c>
      <c r="E35" s="165">
        <f t="shared" ca="1" si="11"/>
        <v>0</v>
      </c>
      <c r="F35" s="166">
        <f t="shared" ca="1" si="12"/>
        <v>0</v>
      </c>
      <c r="G35" s="167">
        <f t="array" aca="1" ref="G35" ca="1">MAX(IF(D35:F35 &lt;&gt; 0, D35:F35))</f>
        <v>58.5</v>
      </c>
      <c r="H35" s="162" t="str">
        <f t="shared" ca="1" si="13"/>
        <v>58.500</v>
      </c>
      <c r="I35" s="162" t="e">
        <f t="shared" ca="1" si="14"/>
        <v>#VALUE!</v>
      </c>
      <c r="J35" s="163" t="e">
        <f t="shared" ca="1" si="15"/>
        <v>#VALUE!</v>
      </c>
      <c r="K35" s="168">
        <f t="shared" ca="1" si="16"/>
        <v>58.5</v>
      </c>
      <c r="L35" s="134">
        <f t="shared" ca="1" si="17"/>
        <v>20</v>
      </c>
      <c r="M35" s="438"/>
      <c r="N35" s="439"/>
      <c r="O35" s="440"/>
      <c r="P35" s="205"/>
      <c r="T35" s="614" t="str">
        <f t="shared" ca="1" si="32"/>
        <v/>
      </c>
      <c r="V35" s="616">
        <f t="shared" si="33"/>
        <v>20</v>
      </c>
    </row>
    <row r="36" spans="1:25" ht="15.75" thickBot="1" x14ac:dyDescent="0.3">
      <c r="A36" s="170" t="s">
        <v>88</v>
      </c>
      <c r="B36" s="171">
        <f t="shared" si="18"/>
        <v>255</v>
      </c>
      <c r="C36" s="172">
        <f t="shared" si="19"/>
        <v>72</v>
      </c>
      <c r="D36" s="173">
        <f t="shared" ca="1" si="10"/>
        <v>64.540000915527344</v>
      </c>
      <c r="E36" s="174">
        <f t="shared" ca="1" si="11"/>
        <v>0</v>
      </c>
      <c r="F36" s="175">
        <f t="shared" ca="1" si="12"/>
        <v>0</v>
      </c>
      <c r="G36" s="176">
        <f t="array" aca="1" ref="G36" ca="1">MAX(IF(D36:F36 &lt;&gt; 0, D36:F36))</f>
        <v>64.540000915527344</v>
      </c>
      <c r="H36" s="171" t="str">
        <f t="shared" ca="1" si="13"/>
        <v>64.540000915527300</v>
      </c>
      <c r="I36" s="171" t="e">
        <f t="shared" ca="1" si="14"/>
        <v>#VALUE!</v>
      </c>
      <c r="J36" s="172" t="e">
        <f t="shared" ca="1" si="15"/>
        <v>#VALUE!</v>
      </c>
      <c r="K36" s="177">
        <f t="shared" ca="1" si="16"/>
        <v>64.540000915527344</v>
      </c>
      <c r="L36" s="141">
        <f t="shared" ca="1" si="17"/>
        <v>10</v>
      </c>
      <c r="M36" s="438"/>
      <c r="N36" s="439"/>
      <c r="O36" s="440"/>
      <c r="P36" s="205"/>
      <c r="R36" s="280"/>
    </row>
    <row r="37" spans="1:25" x14ac:dyDescent="0.25">
      <c r="A37" s="153" t="s">
        <v>89</v>
      </c>
      <c r="B37" s="154">
        <f t="shared" si="18"/>
        <v>256</v>
      </c>
      <c r="C37" s="155">
        <f t="shared" si="19"/>
        <v>75</v>
      </c>
      <c r="D37" s="156" t="str">
        <f t="shared" ca="1" si="10"/>
        <v>S22-8</v>
      </c>
      <c r="E37" s="157">
        <f t="shared" ca="1" si="11"/>
        <v>0</v>
      </c>
      <c r="F37" s="158">
        <f t="shared" ca="1" si="12"/>
        <v>0</v>
      </c>
      <c r="G37" s="159">
        <f t="array" aca="1" ref="G37" ca="1">MAX(IF(D37:F37 &lt;&gt; 0, D37:F37))</f>
        <v>0</v>
      </c>
      <c r="H37" s="154" t="str">
        <f t="shared" ca="1" si="13"/>
        <v>S22-800</v>
      </c>
      <c r="I37" s="154">
        <f t="shared" ca="1" si="14"/>
        <v>1</v>
      </c>
      <c r="J37" s="155" t="e">
        <f t="shared" ca="1" si="15"/>
        <v>#VALUE!</v>
      </c>
      <c r="K37" s="160" t="str">
        <f t="shared" ca="1" si="16"/>
        <v>S22-8</v>
      </c>
      <c r="L37" s="127">
        <f t="shared" ca="1" si="17"/>
        <v>0</v>
      </c>
      <c r="M37" s="438"/>
      <c r="N37" s="439"/>
      <c r="O37" s="440"/>
      <c r="P37" s="205"/>
      <c r="R37" s="280"/>
      <c r="Y37" s="280"/>
    </row>
    <row r="38" spans="1:25" x14ac:dyDescent="0.25">
      <c r="A38" s="161" t="s">
        <v>90</v>
      </c>
      <c r="B38" s="162">
        <f t="shared" si="18"/>
        <v>257</v>
      </c>
      <c r="C38" s="163">
        <f t="shared" si="19"/>
        <v>78</v>
      </c>
      <c r="D38" s="164" t="str">
        <f t="shared" ca="1" si="10"/>
        <v>S22-8</v>
      </c>
      <c r="E38" s="165">
        <f t="shared" ca="1" si="11"/>
        <v>0</v>
      </c>
      <c r="F38" s="166">
        <f t="shared" ca="1" si="12"/>
        <v>0</v>
      </c>
      <c r="G38" s="167">
        <f t="array" aca="1" ref="G38" ca="1">MAX(IF(D38:F38 &lt;&gt; 0, D38:F38))</f>
        <v>0</v>
      </c>
      <c r="H38" s="162" t="str">
        <f t="shared" ca="1" si="13"/>
        <v>S22-800</v>
      </c>
      <c r="I38" s="162">
        <f t="shared" ca="1" si="14"/>
        <v>1</v>
      </c>
      <c r="J38" s="163" t="e">
        <f t="shared" ca="1" si="15"/>
        <v>#VALUE!</v>
      </c>
      <c r="K38" s="168" t="str">
        <f t="shared" ca="1" si="16"/>
        <v>S22-8</v>
      </c>
      <c r="L38" s="134">
        <f t="shared" ca="1" si="17"/>
        <v>0</v>
      </c>
      <c r="M38" s="438"/>
      <c r="N38" s="439"/>
      <c r="O38" s="440"/>
      <c r="P38" s="205"/>
      <c r="R38" s="280"/>
      <c r="Y38" s="280"/>
    </row>
    <row r="39" spans="1:25" x14ac:dyDescent="0.25">
      <c r="A39" s="161" t="s">
        <v>91</v>
      </c>
      <c r="B39" s="162">
        <f t="shared" si="18"/>
        <v>258</v>
      </c>
      <c r="C39" s="163">
        <f t="shared" si="19"/>
        <v>81</v>
      </c>
      <c r="D39" s="164" t="str">
        <f t="shared" ca="1" si="10"/>
        <v>S23-1</v>
      </c>
      <c r="E39" s="165">
        <f t="shared" ca="1" si="11"/>
        <v>0</v>
      </c>
      <c r="F39" s="166">
        <f t="shared" ca="1" si="12"/>
        <v>0</v>
      </c>
      <c r="G39" s="167">
        <f t="array" aca="1" ref="G39" ca="1">MAX(IF(D39:F39 &lt;&gt; 0, D39:F39))</f>
        <v>0</v>
      </c>
      <c r="H39" s="162" t="str">
        <f t="shared" ca="1" si="13"/>
        <v>S23-100</v>
      </c>
      <c r="I39" s="162">
        <f t="shared" ca="1" si="14"/>
        <v>1</v>
      </c>
      <c r="J39" s="163" t="e">
        <f t="shared" ca="1" si="15"/>
        <v>#VALUE!</v>
      </c>
      <c r="K39" s="168" t="str">
        <f t="shared" ca="1" si="16"/>
        <v>S23-1</v>
      </c>
      <c r="L39" s="134">
        <f t="shared" ca="1" si="17"/>
        <v>0</v>
      </c>
      <c r="M39" s="438"/>
      <c r="N39" s="439"/>
      <c r="O39" s="440"/>
      <c r="P39" s="205"/>
      <c r="Y39" s="280"/>
    </row>
    <row r="40" spans="1:25" x14ac:dyDescent="0.25">
      <c r="A40" s="161" t="s">
        <v>92</v>
      </c>
      <c r="B40" s="162">
        <f t="shared" si="18"/>
        <v>259</v>
      </c>
      <c r="C40" s="163">
        <f t="shared" si="19"/>
        <v>84</v>
      </c>
      <c r="D40" s="164">
        <f t="shared" ca="1" si="10"/>
        <v>0</v>
      </c>
      <c r="E40" s="165">
        <f t="shared" ca="1" si="11"/>
        <v>0</v>
      </c>
      <c r="F40" s="166">
        <f t="shared" ca="1" si="12"/>
        <v>0</v>
      </c>
      <c r="G40" s="167">
        <f t="array" aca="1" ref="G40" ca="1">MAX(IF(D40:F40 &lt;&gt; 0, D40:F40))</f>
        <v>0</v>
      </c>
      <c r="H40" s="162" t="str">
        <f t="shared" ca="1" si="13"/>
        <v>000</v>
      </c>
      <c r="I40" s="162" t="e">
        <f t="shared" ca="1" si="14"/>
        <v>#VALUE!</v>
      </c>
      <c r="J40" s="163" t="e">
        <f t="shared" ca="1" si="15"/>
        <v>#VALUE!</v>
      </c>
      <c r="K40" s="168">
        <f t="shared" ca="1" si="16"/>
        <v>0</v>
      </c>
      <c r="L40" s="134">
        <f t="shared" ca="1" si="17"/>
        <v>0</v>
      </c>
      <c r="M40" s="438"/>
      <c r="N40" s="439"/>
      <c r="O40" s="440"/>
      <c r="P40" s="205"/>
    </row>
    <row r="41" spans="1:25" x14ac:dyDescent="0.25">
      <c r="A41" s="161" t="s">
        <v>93</v>
      </c>
      <c r="B41" s="162">
        <f t="shared" si="18"/>
        <v>260</v>
      </c>
      <c r="C41" s="163">
        <f t="shared" si="19"/>
        <v>87</v>
      </c>
      <c r="D41" s="164">
        <f t="shared" ca="1" si="10"/>
        <v>0</v>
      </c>
      <c r="E41" s="165">
        <f t="shared" ca="1" si="11"/>
        <v>0</v>
      </c>
      <c r="F41" s="166">
        <f t="shared" ca="1" si="12"/>
        <v>0</v>
      </c>
      <c r="G41" s="167">
        <f t="array" aca="1" ref="G41" ca="1">MAX(IF(D41:F41 &lt;&gt; 0, D41:F41))</f>
        <v>0</v>
      </c>
      <c r="H41" s="162" t="str">
        <f t="shared" ref="H41:H48" ca="1" si="38">D41&amp;E41&amp;F41</f>
        <v>000</v>
      </c>
      <c r="I41" s="162" t="e">
        <f t="shared" ref="I41:I48" ca="1" si="39">FIND("S", H41)</f>
        <v>#VALUE!</v>
      </c>
      <c r="J41" s="163" t="e">
        <f t="shared" ref="J41:J48" ca="1" si="40">FIND("r", H41)</f>
        <v>#VALUE!</v>
      </c>
      <c r="K41" s="168">
        <f t="shared" ref="K41:K48" ca="1" si="41">IF(ISNUMBER(I41), MID(H41, I41, 5), IF(ISNUMBER(J41), MID(H41, J41, 5), G41))</f>
        <v>0</v>
      </c>
      <c r="L41" s="134">
        <f t="shared" ca="1" si="17"/>
        <v>0</v>
      </c>
      <c r="M41" s="438"/>
      <c r="N41" s="439"/>
      <c r="O41" s="440"/>
      <c r="P41" s="205"/>
    </row>
    <row r="42" spans="1:25" x14ac:dyDescent="0.25">
      <c r="A42" s="161" t="s">
        <v>94</v>
      </c>
      <c r="B42" s="162">
        <f t="shared" si="18"/>
        <v>261</v>
      </c>
      <c r="C42" s="163">
        <f t="shared" si="19"/>
        <v>90</v>
      </c>
      <c r="D42" s="164">
        <f t="shared" ca="1" si="10"/>
        <v>0</v>
      </c>
      <c r="E42" s="165">
        <f t="shared" ca="1" si="11"/>
        <v>0</v>
      </c>
      <c r="F42" s="166">
        <f t="shared" ca="1" si="12"/>
        <v>0</v>
      </c>
      <c r="G42" s="167">
        <f t="array" aca="1" ref="G42" ca="1">MAX(IF(D42:F42 &lt;&gt; 0, D42:F42))</f>
        <v>0</v>
      </c>
      <c r="H42" s="162" t="str">
        <f t="shared" ca="1" si="38"/>
        <v>000</v>
      </c>
      <c r="I42" s="162" t="e">
        <f t="shared" ca="1" si="39"/>
        <v>#VALUE!</v>
      </c>
      <c r="J42" s="163" t="e">
        <f t="shared" ca="1" si="40"/>
        <v>#VALUE!</v>
      </c>
      <c r="K42" s="168">
        <f t="shared" ca="1" si="41"/>
        <v>0</v>
      </c>
      <c r="L42" s="134">
        <f t="shared" ca="1" si="17"/>
        <v>0</v>
      </c>
      <c r="M42" s="438"/>
      <c r="N42" s="439"/>
      <c r="O42" s="440"/>
      <c r="P42" s="205"/>
    </row>
    <row r="43" spans="1:25" x14ac:dyDescent="0.25">
      <c r="A43" s="429" t="s">
        <v>95</v>
      </c>
      <c r="B43" s="162">
        <f t="shared" si="18"/>
        <v>262</v>
      </c>
      <c r="C43" s="163">
        <f t="shared" si="19"/>
        <v>93</v>
      </c>
      <c r="D43" s="164">
        <f t="shared" ca="1" si="10"/>
        <v>0</v>
      </c>
      <c r="E43" s="165">
        <f t="shared" ca="1" si="11"/>
        <v>0</v>
      </c>
      <c r="F43" s="166">
        <f t="shared" ca="1" si="12"/>
        <v>0</v>
      </c>
      <c r="G43" s="167">
        <f t="array" aca="1" ref="G43" ca="1">MAX(IF(D43:F43 &lt;&gt; 0, D43:F43))</f>
        <v>0</v>
      </c>
      <c r="H43" s="162" t="str">
        <f t="shared" ca="1" si="38"/>
        <v>000</v>
      </c>
      <c r="I43" s="162" t="e">
        <f t="shared" ca="1" si="39"/>
        <v>#VALUE!</v>
      </c>
      <c r="J43" s="163" t="e">
        <f t="shared" ca="1" si="40"/>
        <v>#VALUE!</v>
      </c>
      <c r="K43" s="168">
        <f t="shared" ca="1" si="41"/>
        <v>0</v>
      </c>
      <c r="L43" s="134">
        <f t="shared" ca="1" si="17"/>
        <v>0</v>
      </c>
      <c r="M43" s="438"/>
      <c r="N43" s="439"/>
      <c r="O43" s="440"/>
      <c r="P43" s="205"/>
    </row>
    <row r="44" spans="1:25" x14ac:dyDescent="0.25">
      <c r="A44" s="429" t="s">
        <v>96</v>
      </c>
      <c r="B44" s="162">
        <f t="shared" si="18"/>
        <v>263</v>
      </c>
      <c r="C44" s="163">
        <f t="shared" si="19"/>
        <v>96</v>
      </c>
      <c r="D44" s="164">
        <f t="shared" ca="1" si="10"/>
        <v>0</v>
      </c>
      <c r="E44" s="165">
        <f t="shared" ca="1" si="11"/>
        <v>0</v>
      </c>
      <c r="F44" s="166">
        <f t="shared" ca="1" si="12"/>
        <v>0</v>
      </c>
      <c r="G44" s="167">
        <f t="array" aca="1" ref="G44" ca="1">MAX(IF(D44:F44 &lt;&gt; 0, D44:F44))</f>
        <v>0</v>
      </c>
      <c r="H44" s="162" t="str">
        <f t="shared" ca="1" si="38"/>
        <v>000</v>
      </c>
      <c r="I44" s="162" t="e">
        <f t="shared" ca="1" si="39"/>
        <v>#VALUE!</v>
      </c>
      <c r="J44" s="163" t="e">
        <f t="shared" ca="1" si="40"/>
        <v>#VALUE!</v>
      </c>
      <c r="K44" s="168">
        <f t="shared" ca="1" si="41"/>
        <v>0</v>
      </c>
      <c r="L44" s="134">
        <f t="shared" ca="1" si="17"/>
        <v>0</v>
      </c>
      <c r="M44" s="438"/>
      <c r="N44" s="439"/>
      <c r="O44" s="440"/>
      <c r="P44" s="205"/>
    </row>
    <row r="45" spans="1:25" x14ac:dyDescent="0.25">
      <c r="A45" s="429" t="s">
        <v>97</v>
      </c>
      <c r="B45" s="162">
        <f t="shared" si="18"/>
        <v>264</v>
      </c>
      <c r="C45" s="163">
        <f t="shared" si="19"/>
        <v>99</v>
      </c>
      <c r="D45" s="164">
        <f t="shared" ca="1" si="10"/>
        <v>0</v>
      </c>
      <c r="E45" s="165">
        <f t="shared" ca="1" si="11"/>
        <v>0</v>
      </c>
      <c r="F45" s="166">
        <f t="shared" ca="1" si="12"/>
        <v>0</v>
      </c>
      <c r="G45" s="167">
        <f t="array" aca="1" ref="G45" ca="1">MAX(IF(D45:F45 &lt;&gt; 0, D45:F45))</f>
        <v>0</v>
      </c>
      <c r="H45" s="162" t="str">
        <f t="shared" ca="1" si="38"/>
        <v>000</v>
      </c>
      <c r="I45" s="162" t="e">
        <f t="shared" ca="1" si="39"/>
        <v>#VALUE!</v>
      </c>
      <c r="J45" s="163" t="e">
        <f t="shared" ca="1" si="40"/>
        <v>#VALUE!</v>
      </c>
      <c r="K45" s="168">
        <f t="shared" ca="1" si="41"/>
        <v>0</v>
      </c>
      <c r="L45" s="134">
        <f t="shared" ca="1" si="17"/>
        <v>0</v>
      </c>
      <c r="M45" s="438"/>
      <c r="N45" s="439"/>
      <c r="O45" s="440"/>
      <c r="P45" s="205"/>
    </row>
    <row r="46" spans="1:25" x14ac:dyDescent="0.25">
      <c r="A46" s="430" t="s">
        <v>98</v>
      </c>
      <c r="B46" s="421">
        <f t="shared" si="18"/>
        <v>265</v>
      </c>
      <c r="C46" s="422">
        <f t="shared" si="19"/>
        <v>102</v>
      </c>
      <c r="D46" s="423">
        <f t="shared" ca="1" si="10"/>
        <v>0</v>
      </c>
      <c r="E46" s="424">
        <f t="shared" ca="1" si="11"/>
        <v>0</v>
      </c>
      <c r="F46" s="425">
        <f t="shared" ca="1" si="12"/>
        <v>0</v>
      </c>
      <c r="G46" s="426">
        <f t="array" aca="1" ref="G46" ca="1">MAX(IF(D46:F46 &lt;&gt; 0, D46:F46))</f>
        <v>0</v>
      </c>
      <c r="H46" s="421" t="str">
        <f t="shared" ca="1" si="38"/>
        <v>000</v>
      </c>
      <c r="I46" s="421" t="e">
        <f t="shared" ca="1" si="39"/>
        <v>#VALUE!</v>
      </c>
      <c r="J46" s="422" t="e">
        <f t="shared" ca="1" si="40"/>
        <v>#VALUE!</v>
      </c>
      <c r="K46" s="427">
        <f t="shared" ca="1" si="41"/>
        <v>0</v>
      </c>
      <c r="L46" s="428">
        <f t="shared" ca="1" si="17"/>
        <v>0</v>
      </c>
      <c r="M46" s="438"/>
      <c r="N46" s="439"/>
      <c r="O46" s="440"/>
    </row>
    <row r="47" spans="1:25" x14ac:dyDescent="0.25">
      <c r="A47" s="430" t="s">
        <v>99</v>
      </c>
      <c r="B47" s="421">
        <f t="shared" si="18"/>
        <v>266</v>
      </c>
      <c r="C47" s="422">
        <f t="shared" si="19"/>
        <v>105</v>
      </c>
      <c r="D47" s="423">
        <f t="shared" ca="1" si="10"/>
        <v>0</v>
      </c>
      <c r="E47" s="424">
        <f t="shared" ca="1" si="11"/>
        <v>0</v>
      </c>
      <c r="F47" s="425">
        <f t="shared" ca="1" si="12"/>
        <v>0</v>
      </c>
      <c r="G47" s="426">
        <f t="array" aca="1" ref="G47" ca="1">MAX(IF(D47:F47 &lt;&gt; 0, D47:F47))</f>
        <v>0</v>
      </c>
      <c r="H47" s="421" t="str">
        <f t="shared" ca="1" si="38"/>
        <v>000</v>
      </c>
      <c r="I47" s="421" t="e">
        <f t="shared" ca="1" si="39"/>
        <v>#VALUE!</v>
      </c>
      <c r="J47" s="422" t="e">
        <f t="shared" ca="1" si="40"/>
        <v>#VALUE!</v>
      </c>
      <c r="K47" s="427">
        <f t="shared" ca="1" si="41"/>
        <v>0</v>
      </c>
      <c r="L47" s="428">
        <f t="shared" ca="1" si="17"/>
        <v>0</v>
      </c>
      <c r="M47" s="438"/>
      <c r="N47" s="439"/>
      <c r="O47" s="440"/>
    </row>
    <row r="48" spans="1:25" ht="15.75" thickBot="1" x14ac:dyDescent="0.3">
      <c r="A48" s="431" t="s">
        <v>100</v>
      </c>
      <c r="B48" s="171">
        <f t="shared" si="18"/>
        <v>267</v>
      </c>
      <c r="C48" s="172">
        <f t="shared" si="19"/>
        <v>108</v>
      </c>
      <c r="D48" s="173">
        <f t="shared" ca="1" si="10"/>
        <v>0</v>
      </c>
      <c r="E48" s="174">
        <f t="shared" ca="1" si="11"/>
        <v>0</v>
      </c>
      <c r="F48" s="175">
        <f t="shared" ca="1" si="12"/>
        <v>0</v>
      </c>
      <c r="G48" s="176">
        <f t="array" aca="1" ref="G48" ca="1">MAX(IF(D48:F48 &lt;&gt; 0, D48:F48))</f>
        <v>0</v>
      </c>
      <c r="H48" s="171" t="str">
        <f t="shared" ca="1" si="38"/>
        <v>000</v>
      </c>
      <c r="I48" s="171" t="e">
        <f t="shared" ca="1" si="39"/>
        <v>#VALUE!</v>
      </c>
      <c r="J48" s="172" t="e">
        <f t="shared" ca="1" si="40"/>
        <v>#VALUE!</v>
      </c>
      <c r="K48" s="177">
        <f t="shared" ca="1" si="41"/>
        <v>0</v>
      </c>
      <c r="L48" s="141">
        <f t="shared" ca="1" si="17"/>
        <v>0</v>
      </c>
      <c r="M48" s="438"/>
      <c r="N48" s="439"/>
      <c r="O48" s="440"/>
    </row>
    <row r="49" spans="1:15" x14ac:dyDescent="0.25">
      <c r="A49" s="153" t="s">
        <v>101</v>
      </c>
      <c r="B49" s="154">
        <f>B19-5</f>
        <v>236</v>
      </c>
      <c r="C49" s="155">
        <f>Active!N3</f>
        <v>14</v>
      </c>
      <c r="D49" s="156" t="str">
        <f t="shared" ca="1" si="10"/>
        <v>S22-8</v>
      </c>
      <c r="E49" s="157">
        <f t="shared" ca="1" si="11"/>
        <v>0</v>
      </c>
      <c r="F49" s="179"/>
      <c r="G49" s="159">
        <f t="array" aca="1" ref="G49" ca="1">MAX(IF(D49:F49 &lt;&gt; 0, D49:F49))</f>
        <v>0</v>
      </c>
      <c r="H49" s="154" t="str">
        <f t="shared" ca="1" si="13"/>
        <v>S22-80</v>
      </c>
      <c r="I49" s="154">
        <f t="shared" ca="1" si="14"/>
        <v>1</v>
      </c>
      <c r="J49" s="155" t="e">
        <f t="shared" ca="1" si="15"/>
        <v>#VALUE!</v>
      </c>
      <c r="K49" s="160" t="str">
        <f t="shared" ca="1" si="16"/>
        <v>S22-8</v>
      </c>
      <c r="L49" s="127">
        <f t="shared" ref="L49:L56" ca="1" si="42">IF(K49=0, 0, VLOOKUP($C$2,INDIRECT("'"&amp;$G$2&amp;"'!$C$3:$JL$500"), B49-2,FALSE))</f>
        <v>0</v>
      </c>
      <c r="M49" s="438"/>
      <c r="N49" s="439"/>
      <c r="O49" s="440"/>
    </row>
    <row r="50" spans="1:15" x14ac:dyDescent="0.25">
      <c r="A50" s="161" t="s">
        <v>102</v>
      </c>
      <c r="B50" s="162">
        <f>B49</f>
        <v>236</v>
      </c>
      <c r="C50" s="163">
        <f>C49+2</f>
        <v>16</v>
      </c>
      <c r="D50" s="164">
        <f t="shared" ca="1" si="10"/>
        <v>0</v>
      </c>
      <c r="E50" s="165">
        <f t="shared" ca="1" si="11"/>
        <v>0</v>
      </c>
      <c r="F50" s="180"/>
      <c r="G50" s="167">
        <f t="array" aca="1" ref="G50" ca="1">MAX(IF(D50:F50 &lt;&gt; 0, D50:F50))</f>
        <v>0</v>
      </c>
      <c r="H50" s="162" t="str">
        <f t="shared" ca="1" si="13"/>
        <v>00</v>
      </c>
      <c r="I50" s="162" t="e">
        <f t="shared" ca="1" si="14"/>
        <v>#VALUE!</v>
      </c>
      <c r="J50" s="163" t="e">
        <f t="shared" ca="1" si="15"/>
        <v>#VALUE!</v>
      </c>
      <c r="K50" s="168">
        <f t="shared" ca="1" si="16"/>
        <v>0</v>
      </c>
      <c r="L50" s="134">
        <f t="shared" ca="1" si="42"/>
        <v>0</v>
      </c>
      <c r="M50" s="438"/>
      <c r="N50" s="439"/>
      <c r="O50" s="440"/>
    </row>
    <row r="51" spans="1:15" x14ac:dyDescent="0.25">
      <c r="A51" s="161" t="s">
        <v>103</v>
      </c>
      <c r="B51" s="162">
        <f t="shared" si="18"/>
        <v>237</v>
      </c>
      <c r="C51" s="163">
        <f t="shared" ref="C51:C56" si="43">C50+2</f>
        <v>18</v>
      </c>
      <c r="D51" s="164" t="str">
        <f t="shared" ca="1" si="10"/>
        <v>S22-8</v>
      </c>
      <c r="E51" s="165">
        <f t="shared" ca="1" si="11"/>
        <v>0</v>
      </c>
      <c r="F51" s="180"/>
      <c r="G51" s="167">
        <f t="array" aca="1" ref="G51" ca="1">MAX(IF(D51:F51 &lt;&gt; 0, D51:F51))</f>
        <v>0</v>
      </c>
      <c r="H51" s="162" t="str">
        <f t="shared" ca="1" si="13"/>
        <v>S22-80</v>
      </c>
      <c r="I51" s="162">
        <f t="shared" ca="1" si="14"/>
        <v>1</v>
      </c>
      <c r="J51" s="163" t="e">
        <f t="shared" ca="1" si="15"/>
        <v>#VALUE!</v>
      </c>
      <c r="K51" s="168" t="str">
        <f t="shared" ca="1" si="16"/>
        <v>S22-8</v>
      </c>
      <c r="L51" s="134">
        <f t="shared" ca="1" si="42"/>
        <v>0</v>
      </c>
      <c r="M51" s="438"/>
      <c r="N51" s="439"/>
      <c r="O51" s="440"/>
    </row>
    <row r="52" spans="1:15" x14ac:dyDescent="0.25">
      <c r="A52" s="161" t="s">
        <v>104</v>
      </c>
      <c r="B52" s="162">
        <f>B51</f>
        <v>237</v>
      </c>
      <c r="C52" s="163">
        <f t="shared" si="43"/>
        <v>20</v>
      </c>
      <c r="D52" s="164">
        <f t="shared" ca="1" si="10"/>
        <v>0</v>
      </c>
      <c r="E52" s="165">
        <f t="shared" ca="1" si="11"/>
        <v>0</v>
      </c>
      <c r="F52" s="180"/>
      <c r="G52" s="167">
        <f t="array" aca="1" ref="G52" ca="1">MAX(IF(D52:F52 &lt;&gt; 0, D52:F52))</f>
        <v>0</v>
      </c>
      <c r="H52" s="162" t="str">
        <f t="shared" ca="1" si="13"/>
        <v>00</v>
      </c>
      <c r="I52" s="162" t="e">
        <f t="shared" ca="1" si="14"/>
        <v>#VALUE!</v>
      </c>
      <c r="J52" s="163" t="e">
        <f t="shared" ca="1" si="15"/>
        <v>#VALUE!</v>
      </c>
      <c r="K52" s="168">
        <f t="shared" ca="1" si="16"/>
        <v>0</v>
      </c>
      <c r="L52" s="134">
        <f t="shared" ca="1" si="42"/>
        <v>0</v>
      </c>
      <c r="M52" s="438"/>
      <c r="N52" s="439"/>
      <c r="O52" s="440"/>
    </row>
    <row r="53" spans="1:15" x14ac:dyDescent="0.25">
      <c r="A53" s="161" t="s">
        <v>105</v>
      </c>
      <c r="B53" s="162">
        <f t="shared" si="18"/>
        <v>238</v>
      </c>
      <c r="C53" s="163">
        <f t="shared" si="43"/>
        <v>22</v>
      </c>
      <c r="D53" s="164">
        <f t="shared" ca="1" si="10"/>
        <v>86.919998168945313</v>
      </c>
      <c r="E53" s="165">
        <f t="shared" ca="1" si="11"/>
        <v>0</v>
      </c>
      <c r="F53" s="180"/>
      <c r="G53" s="167">
        <f t="array" aca="1" ref="G53" ca="1">MAX(IF(D53:F53 &lt;&gt; 0, D53:F53))</f>
        <v>86.919998168945313</v>
      </c>
      <c r="H53" s="162" t="str">
        <f t="shared" ca="1" si="13"/>
        <v>86.91999816894530</v>
      </c>
      <c r="I53" s="162" t="e">
        <f t="shared" ca="1" si="14"/>
        <v>#VALUE!</v>
      </c>
      <c r="J53" s="163" t="e">
        <f t="shared" ca="1" si="15"/>
        <v>#VALUE!</v>
      </c>
      <c r="K53" s="168">
        <f t="shared" ca="1" si="16"/>
        <v>86.919998168945313</v>
      </c>
      <c r="L53" s="134">
        <f t="shared" ca="1" si="42"/>
        <v>3</v>
      </c>
      <c r="M53" s="438"/>
      <c r="N53" s="439"/>
      <c r="O53" s="440"/>
    </row>
    <row r="54" spans="1:15" x14ac:dyDescent="0.25">
      <c r="A54" s="161" t="s">
        <v>106</v>
      </c>
      <c r="B54" s="162">
        <f>B53</f>
        <v>238</v>
      </c>
      <c r="C54" s="163">
        <f t="shared" si="43"/>
        <v>24</v>
      </c>
      <c r="D54" s="164">
        <f t="shared" ca="1" si="10"/>
        <v>0</v>
      </c>
      <c r="E54" s="165">
        <f t="shared" ca="1" si="11"/>
        <v>0</v>
      </c>
      <c r="F54" s="180"/>
      <c r="G54" s="167">
        <f t="array" aca="1" ref="G54" ca="1">MAX(IF(D54:F54 &lt;&gt; 0, D54:F54))</f>
        <v>0</v>
      </c>
      <c r="H54" s="162" t="str">
        <f t="shared" ca="1" si="13"/>
        <v>00</v>
      </c>
      <c r="I54" s="162" t="e">
        <f t="shared" ca="1" si="14"/>
        <v>#VALUE!</v>
      </c>
      <c r="J54" s="163" t="e">
        <f t="shared" ca="1" si="15"/>
        <v>#VALUE!</v>
      </c>
      <c r="K54" s="168">
        <f t="shared" ca="1" si="16"/>
        <v>0</v>
      </c>
      <c r="L54" s="134">
        <f t="shared" ca="1" si="42"/>
        <v>0</v>
      </c>
      <c r="M54" s="438"/>
      <c r="N54" s="439"/>
      <c r="O54" s="440"/>
    </row>
    <row r="55" spans="1:15" x14ac:dyDescent="0.25">
      <c r="A55" s="161" t="s">
        <v>49</v>
      </c>
      <c r="B55" s="162">
        <f t="shared" si="18"/>
        <v>239</v>
      </c>
      <c r="C55" s="163">
        <f t="shared" si="43"/>
        <v>26</v>
      </c>
      <c r="D55" s="164" t="str">
        <f t="shared" ca="1" si="10"/>
        <v>S23-8</v>
      </c>
      <c r="E55" s="165">
        <f t="shared" ca="1" si="11"/>
        <v>0</v>
      </c>
      <c r="F55" s="180"/>
      <c r="G55" s="167">
        <f t="array" aca="1" ref="G55" ca="1">MAX(IF(D55:F55 &lt;&gt; 0, D55:F55))</f>
        <v>0</v>
      </c>
      <c r="H55" s="162" t="str">
        <f t="shared" ca="1" si="13"/>
        <v>S23-80</v>
      </c>
      <c r="I55" s="162">
        <f t="shared" ca="1" si="14"/>
        <v>1</v>
      </c>
      <c r="J55" s="163" t="e">
        <f t="shared" ca="1" si="15"/>
        <v>#VALUE!</v>
      </c>
      <c r="K55" s="168" t="str">
        <f t="shared" ca="1" si="16"/>
        <v>S23-8</v>
      </c>
      <c r="L55" s="134">
        <f t="shared" ca="1" si="42"/>
        <v>0</v>
      </c>
      <c r="M55" s="438"/>
      <c r="N55" s="439"/>
      <c r="O55" s="440"/>
    </row>
    <row r="56" spans="1:15" ht="15.75" thickBot="1" x14ac:dyDescent="0.3">
      <c r="A56" s="170" t="s">
        <v>50</v>
      </c>
      <c r="B56" s="171">
        <f t="shared" si="18"/>
        <v>240</v>
      </c>
      <c r="C56" s="172">
        <f t="shared" si="43"/>
        <v>28</v>
      </c>
      <c r="D56" s="173">
        <f t="shared" ca="1" si="10"/>
        <v>80.099998474121094</v>
      </c>
      <c r="E56" s="174">
        <f t="shared" ca="1" si="11"/>
        <v>0</v>
      </c>
      <c r="F56" s="178"/>
      <c r="G56" s="176">
        <f t="array" aca="1" ref="G56" ca="1">MAX(IF(D56:F56 &lt;&gt; 0, D56:F56))</f>
        <v>80.099998474121094</v>
      </c>
      <c r="H56" s="171" t="str">
        <f t="shared" ca="1" si="13"/>
        <v>80.09999847412110</v>
      </c>
      <c r="I56" s="171" t="e">
        <f t="shared" ca="1" si="14"/>
        <v>#VALUE!</v>
      </c>
      <c r="J56" s="172" t="e">
        <f t="shared" ca="1" si="15"/>
        <v>#VALUE!</v>
      </c>
      <c r="K56" s="177">
        <f t="shared" ca="1" si="16"/>
        <v>80.099998474121094</v>
      </c>
      <c r="L56" s="141">
        <f t="shared" ca="1" si="42"/>
        <v>2</v>
      </c>
      <c r="M56" s="438"/>
      <c r="N56" s="439"/>
      <c r="O56" s="440"/>
    </row>
    <row r="57" spans="1:15" ht="15.75" thickBot="1" x14ac:dyDescent="0.3">
      <c r="M57" s="438"/>
      <c r="N57" s="439"/>
      <c r="O57" s="440"/>
    </row>
    <row r="58" spans="1:15" ht="30.75" thickBot="1" x14ac:dyDescent="0.3">
      <c r="A58" s="203" t="s">
        <v>107</v>
      </c>
      <c r="B58" s="202"/>
      <c r="C58" s="723" t="str">
        <f ca="1">GoGetComment(INDIRECT("'"&amp;G2&amp;"'!C"&amp;MATCH(C2, INDIRECT("'"&amp;G2&amp;"'!C1:C500"), 0)))</f>
        <v xml:space="preserve">25/9/2022: Sent e-mail to inform results for Apr-2022_x000D_
17/8/2022: Sent e-mail to register module for Aug-2022_x000D_
4/30/2022: Sent e-mail to inform results for Jan-2022_x000D_
4/6/2022: Sent e-mail to register module for Apr-2022_x000D_
</v>
      </c>
      <c r="D58" s="723"/>
      <c r="E58" s="723"/>
      <c r="F58" s="723"/>
      <c r="G58" s="723"/>
      <c r="H58" s="723"/>
      <c r="I58" s="723"/>
      <c r="J58" s="723"/>
      <c r="K58" s="723"/>
      <c r="L58" s="724"/>
      <c r="M58" s="438"/>
      <c r="N58" s="439"/>
      <c r="O58" s="440"/>
    </row>
    <row r="59" spans="1:15" x14ac:dyDescent="0.25">
      <c r="M59" s="438"/>
      <c r="N59" s="439"/>
      <c r="O59" s="440"/>
    </row>
    <row r="60" spans="1:15" x14ac:dyDescent="0.25">
      <c r="M60" s="438"/>
      <c r="N60" s="439"/>
      <c r="O60" s="440"/>
    </row>
    <row r="61" spans="1:15" x14ac:dyDescent="0.25">
      <c r="M61" s="438"/>
      <c r="N61" s="439"/>
      <c r="O61" s="440"/>
    </row>
    <row r="62" spans="1:15" x14ac:dyDescent="0.25">
      <c r="M62" s="438"/>
      <c r="N62" s="439"/>
      <c r="O62" s="440"/>
    </row>
    <row r="63" spans="1:15" x14ac:dyDescent="0.25">
      <c r="M63" s="438"/>
      <c r="N63" s="439"/>
      <c r="O63" s="440"/>
    </row>
    <row r="64" spans="1:15" x14ac:dyDescent="0.25">
      <c r="M64" s="438"/>
      <c r="N64" s="439"/>
      <c r="O64" s="440"/>
    </row>
    <row r="65" spans="13:15" x14ac:dyDescent="0.25">
      <c r="M65" s="438"/>
      <c r="N65" s="439"/>
      <c r="O65" s="440"/>
    </row>
    <row r="66" spans="13:15" x14ac:dyDescent="0.25">
      <c r="M66" s="438"/>
      <c r="N66" s="439"/>
      <c r="O66" s="440"/>
    </row>
    <row r="67" spans="13:15" x14ac:dyDescent="0.25">
      <c r="M67" s="438"/>
      <c r="N67" s="439"/>
      <c r="O67" s="440"/>
    </row>
    <row r="68" spans="13:15" x14ac:dyDescent="0.25">
      <c r="M68" s="438"/>
      <c r="N68" s="439"/>
      <c r="O68" s="440"/>
    </row>
    <row r="69" spans="13:15" x14ac:dyDescent="0.25">
      <c r="M69" s="438"/>
      <c r="N69" s="439"/>
      <c r="O69" s="440"/>
    </row>
    <row r="70" spans="13:15" x14ac:dyDescent="0.25">
      <c r="M70" s="438"/>
      <c r="N70" s="439"/>
      <c r="O70" s="440"/>
    </row>
    <row r="71" spans="13:15" x14ac:dyDescent="0.25">
      <c r="M71" s="438"/>
      <c r="N71" s="439"/>
      <c r="O71" s="440"/>
    </row>
    <row r="72" spans="13:15" x14ac:dyDescent="0.25">
      <c r="M72" s="438"/>
      <c r="N72" s="439"/>
      <c r="O72" s="440"/>
    </row>
    <row r="73" spans="13:15" x14ac:dyDescent="0.25">
      <c r="M73" s="438"/>
      <c r="N73" s="439"/>
      <c r="O73" s="440"/>
    </row>
    <row r="74" spans="13:15" x14ac:dyDescent="0.25">
      <c r="M74" s="438"/>
      <c r="N74" s="439"/>
      <c r="O74" s="440"/>
    </row>
    <row r="75" spans="13:15" x14ac:dyDescent="0.25">
      <c r="M75" s="438"/>
      <c r="N75" s="439"/>
      <c r="O75" s="440"/>
    </row>
    <row r="76" spans="13:15" x14ac:dyDescent="0.25">
      <c r="M76" s="438"/>
      <c r="N76" s="439"/>
      <c r="O76" s="440"/>
    </row>
    <row r="77" spans="13:15" x14ac:dyDescent="0.25">
      <c r="M77" s="438"/>
      <c r="N77" s="439"/>
      <c r="O77" s="440"/>
    </row>
    <row r="78" spans="13:15" x14ac:dyDescent="0.25">
      <c r="M78" s="438"/>
      <c r="N78" s="439"/>
      <c r="O78" s="440"/>
    </row>
    <row r="79" spans="13:15" x14ac:dyDescent="0.25">
      <c r="M79" s="438"/>
      <c r="N79" s="439"/>
      <c r="O79" s="440"/>
    </row>
    <row r="80" spans="13:15" x14ac:dyDescent="0.25">
      <c r="M80" s="438"/>
      <c r="N80" s="439"/>
      <c r="O80" s="440"/>
    </row>
    <row r="81" spans="13:15" x14ac:dyDescent="0.25">
      <c r="M81" s="438"/>
      <c r="N81" s="439"/>
      <c r="O81" s="440"/>
    </row>
    <row r="82" spans="13:15" x14ac:dyDescent="0.25">
      <c r="M82" s="438"/>
      <c r="N82" s="439"/>
      <c r="O82" s="440"/>
    </row>
    <row r="83" spans="13:15" x14ac:dyDescent="0.25">
      <c r="M83" s="438"/>
      <c r="N83" s="439"/>
      <c r="O83" s="440"/>
    </row>
    <row r="84" spans="13:15" x14ac:dyDescent="0.25">
      <c r="M84" s="438"/>
      <c r="N84" s="439"/>
      <c r="O84" s="440"/>
    </row>
    <row r="85" spans="13:15" x14ac:dyDescent="0.25">
      <c r="M85" s="438"/>
      <c r="N85" s="439"/>
      <c r="O85" s="440"/>
    </row>
    <row r="86" spans="13:15" x14ac:dyDescent="0.25">
      <c r="M86" s="438"/>
      <c r="N86" s="439"/>
      <c r="O86" s="440"/>
    </row>
    <row r="87" spans="13:15" x14ac:dyDescent="0.25">
      <c r="M87" s="438"/>
      <c r="N87" s="439"/>
      <c r="O87" s="440"/>
    </row>
    <row r="88" spans="13:15" x14ac:dyDescent="0.25">
      <c r="M88" s="438"/>
      <c r="N88" s="439"/>
      <c r="O88" s="440"/>
    </row>
    <row r="89" spans="13:15" x14ac:dyDescent="0.25">
      <c r="M89" s="438"/>
      <c r="N89" s="439"/>
      <c r="O89" s="440"/>
    </row>
    <row r="90" spans="13:15" x14ac:dyDescent="0.25">
      <c r="M90" s="438"/>
      <c r="N90" s="439"/>
      <c r="O90" s="440"/>
    </row>
    <row r="91" spans="13:15" x14ac:dyDescent="0.25">
      <c r="M91" s="438"/>
      <c r="N91" s="439"/>
      <c r="O91" s="440"/>
    </row>
    <row r="92" spans="13:15" x14ac:dyDescent="0.25">
      <c r="M92" s="438"/>
      <c r="N92" s="439"/>
      <c r="O92" s="440"/>
    </row>
    <row r="93" spans="13:15" x14ac:dyDescent="0.25">
      <c r="M93" s="438"/>
      <c r="N93" s="439"/>
      <c r="O93" s="440"/>
    </row>
    <row r="94" spans="13:15" x14ac:dyDescent="0.25">
      <c r="M94" s="438"/>
      <c r="N94" s="439"/>
      <c r="O94" s="440"/>
    </row>
    <row r="95" spans="13:15" x14ac:dyDescent="0.25">
      <c r="M95" s="438"/>
      <c r="N95" s="439"/>
      <c r="O95" s="440"/>
    </row>
    <row r="96" spans="13:15" x14ac:dyDescent="0.25">
      <c r="M96" s="438"/>
      <c r="N96" s="439"/>
      <c r="O96" s="440"/>
    </row>
    <row r="97" spans="13:15" x14ac:dyDescent="0.25">
      <c r="M97" s="438"/>
      <c r="N97" s="439"/>
      <c r="O97" s="440"/>
    </row>
    <row r="98" spans="13:15" x14ac:dyDescent="0.25">
      <c r="M98" s="438"/>
      <c r="N98" s="439"/>
      <c r="O98" s="440"/>
    </row>
    <row r="99" spans="13:15" x14ac:dyDescent="0.25">
      <c r="M99" s="438"/>
      <c r="N99" s="439"/>
      <c r="O99" s="440"/>
    </row>
    <row r="100" spans="13:15" x14ac:dyDescent="0.25">
      <c r="M100" s="438"/>
      <c r="N100" s="439"/>
      <c r="O100" s="440"/>
    </row>
    <row r="101" spans="13:15" x14ac:dyDescent="0.25">
      <c r="M101" s="438"/>
      <c r="N101" s="439"/>
      <c r="O101" s="440"/>
    </row>
    <row r="102" spans="13:15" x14ac:dyDescent="0.25">
      <c r="M102" s="441"/>
      <c r="N102" s="442"/>
      <c r="O102" s="443"/>
    </row>
  </sheetData>
  <sheetProtection sheet="1" objects="1" scenarios="1"/>
  <mergeCells count="8">
    <mergeCell ref="W3:X3"/>
    <mergeCell ref="W4:X4"/>
    <mergeCell ref="C58:L58"/>
    <mergeCell ref="C1:D1"/>
    <mergeCell ref="C2:D2"/>
    <mergeCell ref="D9:E9"/>
    <mergeCell ref="G9:H9"/>
    <mergeCell ref="J9:K9"/>
  </mergeCells>
  <conditionalFormatting sqref="A19:L56">
    <cfRule type="expression" dxfId="99" priority="17">
      <formula>MOD(ROW(), 2)=0</formula>
    </cfRule>
  </conditionalFormatting>
  <conditionalFormatting sqref="D19:F56 K19:K56">
    <cfRule type="cellIs" dxfId="98" priority="16" operator="lessThan">
      <formula>40</formula>
    </cfRule>
  </conditionalFormatting>
  <conditionalFormatting sqref="I19:J56">
    <cfRule type="expression" dxfId="97" priority="15">
      <formula>ISERROR(I19)</formula>
    </cfRule>
  </conditionalFormatting>
  <conditionalFormatting sqref="X2">
    <cfRule type="expression" dxfId="96" priority="7">
      <formula>ABS(L2-W2)&gt;=0.5</formula>
    </cfRule>
  </conditionalFormatting>
  <conditionalFormatting sqref="U10:U16">
    <cfRule type="expression" dxfId="95" priority="5">
      <formula>U10=$U$4</formula>
    </cfRule>
    <cfRule type="expression" dxfId="94" priority="6">
      <formula>U10=$U$5</formula>
    </cfRule>
  </conditionalFormatting>
  <conditionalFormatting sqref="Q10:Q15">
    <cfRule type="expression" dxfId="93" priority="3">
      <formula>Q10=$S$4</formula>
    </cfRule>
    <cfRule type="expression" dxfId="92" priority="4">
      <formula>Q10=$S$5</formula>
    </cfRule>
  </conditionalFormatting>
  <conditionalFormatting sqref="Q16">
    <cfRule type="expression" dxfId="91" priority="1">
      <formula>Q16=$S$4</formula>
    </cfRule>
    <cfRule type="expression" dxfId="90" priority="2">
      <formula>Q16=$S$5</formula>
    </cfRule>
  </conditionalFormatting>
  <dataValidations count="1">
    <dataValidation type="list" allowBlank="1" showInputMessage="1" showErrorMessage="1" sqref="C2:D2" xr:uid="{00000000-0002-0000-0000-000000000000}">
      <formula1>OFFSET($N$1,0,0,MAX($M:$M),1)</formula1>
    </dataValidation>
  </dataValidations>
  <pageMargins left="0.4724409448818897" right="0.4724409448818897" top="0.74803149606299213" bottom="0.74803149606299213" header="0.39370078740157477" footer="0.39370078740157477"/>
  <pageSetup paperSize="9" scale="81" orientation="portrait" r:id="rId1"/>
  <headerFooter>
    <oddHeader>&amp;LStudent Information Sheet&amp;CChoo Siew Yean&amp;R04/02/2020</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0521" r:id="rId4" name="Button 41">
              <controlPr defaultSize="0" print="0" autoFill="0" autoPict="0" macro="[0]!St_Info_Mail2Student">
                <anchor moveWithCells="1" sizeWithCells="1">
                  <from>
                    <xdr:col>9</xdr:col>
                    <xdr:colOff>0</xdr:colOff>
                    <xdr:row>6</xdr:row>
                    <xdr:rowOff>0</xdr:rowOff>
                  </from>
                  <to>
                    <xdr:col>10</xdr:col>
                    <xdr:colOff>0</xdr:colOff>
                    <xdr:row>7</xdr:row>
                    <xdr:rowOff>0</xdr:rowOff>
                  </to>
                </anchor>
              </controlPr>
            </control>
          </mc:Choice>
        </mc:AlternateContent>
        <mc:AlternateContent xmlns:mc="http://schemas.openxmlformats.org/markup-compatibility/2006">
          <mc:Choice Requires="x14">
            <control shapeId="20528" r:id="rId5" name="Button 48">
              <controlPr defaultSize="0" print="0" autoFill="0" autoPict="0" macro="[0]!Goto_StudentRecord">
                <anchor moveWithCells="1" sizeWithCells="1">
                  <from>
                    <xdr:col>11</xdr:col>
                    <xdr:colOff>0</xdr:colOff>
                    <xdr:row>6</xdr:row>
                    <xdr:rowOff>0</xdr:rowOff>
                  </from>
                  <to>
                    <xdr:col>12</xdr:col>
                    <xdr:colOff>0</xdr:colOff>
                    <xdr:row>7</xdr:row>
                    <xdr:rowOff>0</xdr:rowOff>
                  </to>
                </anchor>
              </controlPr>
            </control>
          </mc:Choice>
        </mc:AlternateContent>
        <mc:AlternateContent xmlns:mc="http://schemas.openxmlformats.org/markup-compatibility/2006">
          <mc:Choice Requires="x14">
            <control shapeId="20530" r:id="rId6" name="Button 50">
              <controlPr defaultSize="0" print="0" autoFill="0" autoPict="0" macro="[0]!Clear_PTPTNSheet">
                <anchor moveWithCells="1" sizeWithCells="1">
                  <from>
                    <xdr:col>10</xdr:col>
                    <xdr:colOff>0</xdr:colOff>
                    <xdr:row>6</xdr:row>
                    <xdr:rowOff>0</xdr:rowOff>
                  </from>
                  <to>
                    <xdr:col>11</xdr:col>
                    <xdr:colOff>0</xdr:colOff>
                    <xdr:row>7</xdr:row>
                    <xdr:rowOff>0</xdr:rowOff>
                  </to>
                </anchor>
              </controlPr>
            </control>
          </mc:Choice>
        </mc:AlternateContent>
        <mc:AlternateContent xmlns:mc="http://schemas.openxmlformats.org/markup-compatibility/2006">
          <mc:Choice Requires="x14">
            <control shapeId="20534" r:id="rId7" name="Button 54">
              <controlPr defaultSize="0" print="0" autoFill="0" autoPict="0" macro="[0]!Confirmation_Letter">
                <anchor moveWithCells="1" sizeWithCells="1">
                  <from>
                    <xdr:col>10</xdr:col>
                    <xdr:colOff>0</xdr:colOff>
                    <xdr:row>5</xdr:row>
                    <xdr:rowOff>0</xdr:rowOff>
                  </from>
                  <to>
                    <xdr:col>11</xdr:col>
                    <xdr:colOff>0</xdr:colOff>
                    <xdr:row>6</xdr:row>
                    <xdr:rowOff>0</xdr:rowOff>
                  </to>
                </anchor>
              </controlPr>
            </control>
          </mc:Choice>
        </mc:AlternateContent>
        <mc:AlternateContent xmlns:mc="http://schemas.openxmlformats.org/markup-compatibility/2006">
          <mc:Choice Requires="x14">
            <control shapeId="20536" r:id="rId8" name="Button 56">
              <controlPr defaultSize="0" print="0" autoFill="0" autoPict="0" macro="[0]!StudentInfo2PDF">
                <anchor moveWithCells="1" sizeWithCells="1">
                  <from>
                    <xdr:col>11</xdr:col>
                    <xdr:colOff>0</xdr:colOff>
                    <xdr:row>5</xdr:row>
                    <xdr:rowOff>0</xdr:rowOff>
                  </from>
                  <to>
                    <xdr:col>12</xdr:col>
                    <xdr:colOff>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JN164"/>
  <sheetViews>
    <sheetView zoomScale="85" zoomScaleNormal="85" workbookViewId="0">
      <pane xSplit="13" ySplit="3" topLeftCell="N4" activePane="bottomRight" state="frozen"/>
      <selection pane="topRight" activeCell="M1" sqref="M1"/>
      <selection pane="bottomLeft" activeCell="A4" sqref="A4"/>
      <selection pane="bottomRight" activeCell="C32" sqref="C32"/>
    </sheetView>
  </sheetViews>
  <sheetFormatPr defaultColWidth="5.140625" defaultRowHeight="14.25" x14ac:dyDescent="0.2"/>
  <cols>
    <col min="1" max="1" width="8.42578125" style="13" customWidth="1"/>
    <col min="2" max="2" width="5.140625" style="13"/>
    <col min="3" max="3" width="43.28515625" style="13" customWidth="1"/>
    <col min="4" max="4" width="11.7109375" style="13" customWidth="1"/>
    <col min="5" max="5" width="8.28515625" style="13" customWidth="1"/>
    <col min="6" max="6" width="19.140625" style="13" customWidth="1"/>
    <col min="7" max="7" width="25.140625" style="13" customWidth="1"/>
    <col min="8" max="8" width="25.28515625" style="16" customWidth="1"/>
    <col min="9" max="9" width="40.140625" style="13" customWidth="1"/>
    <col min="10" max="10" width="13.140625" style="13" customWidth="1"/>
    <col min="11" max="11" width="15" style="13" customWidth="1"/>
    <col min="12" max="12" width="18.85546875" style="13" customWidth="1"/>
    <col min="13" max="13" width="17.28515625" style="16" customWidth="1"/>
    <col min="14" max="122" width="5.140625" style="13"/>
    <col min="123" max="123" width="5.140625" style="275"/>
    <col min="124" max="234" width="5.140625" style="13"/>
    <col min="235" max="235" width="5.140625" style="16"/>
    <col min="236" max="270" width="5.140625" style="13"/>
    <col min="271" max="272" width="5.140625" style="16"/>
    <col min="273" max="16384" width="5.140625" style="13"/>
  </cols>
  <sheetData>
    <row r="1" spans="1:272" ht="16.5" customHeight="1" thickBot="1" x14ac:dyDescent="0.3">
      <c r="A1" s="268"/>
      <c r="C1" s="15"/>
      <c r="J1" s="14"/>
      <c r="K1" s="14"/>
      <c r="L1" s="8"/>
      <c r="M1" s="373"/>
      <c r="N1" s="736" t="s">
        <v>101</v>
      </c>
      <c r="O1" s="737"/>
      <c r="P1" s="737" t="s">
        <v>102</v>
      </c>
      <c r="Q1" s="738"/>
      <c r="R1" s="739" t="s">
        <v>103</v>
      </c>
      <c r="S1" s="740"/>
      <c r="T1" s="740" t="s">
        <v>104</v>
      </c>
      <c r="U1" s="741"/>
      <c r="V1" s="742" t="s">
        <v>105</v>
      </c>
      <c r="W1" s="743"/>
      <c r="X1" s="743" t="s">
        <v>106</v>
      </c>
      <c r="Y1" s="744"/>
      <c r="Z1" s="751" t="s">
        <v>49</v>
      </c>
      <c r="AA1" s="752"/>
      <c r="AB1" s="753" t="s">
        <v>50</v>
      </c>
      <c r="AC1" s="754"/>
      <c r="AD1" s="745" t="s">
        <v>69</v>
      </c>
      <c r="AE1" s="746"/>
      <c r="AF1" s="747"/>
      <c r="AG1" s="748" t="s">
        <v>71</v>
      </c>
      <c r="AH1" s="749"/>
      <c r="AI1" s="750"/>
      <c r="AJ1" s="748" t="s">
        <v>73</v>
      </c>
      <c r="AK1" s="749"/>
      <c r="AL1" s="750"/>
      <c r="AM1" s="745" t="s">
        <v>74</v>
      </c>
      <c r="AN1" s="746"/>
      <c r="AO1" s="747"/>
      <c r="AP1" s="745" t="s">
        <v>75</v>
      </c>
      <c r="AQ1" s="746"/>
      <c r="AR1" s="747"/>
      <c r="AS1" s="745" t="s">
        <v>76</v>
      </c>
      <c r="AT1" s="746"/>
      <c r="AU1" s="747"/>
      <c r="AV1" s="745" t="s">
        <v>45</v>
      </c>
      <c r="AW1" s="746"/>
      <c r="AX1" s="747"/>
      <c r="AY1" s="745" t="s">
        <v>77</v>
      </c>
      <c r="AZ1" s="746"/>
      <c r="BA1" s="747"/>
      <c r="BB1" s="745" t="s">
        <v>78</v>
      </c>
      <c r="BC1" s="746"/>
      <c r="BD1" s="747"/>
      <c r="BE1" s="729" t="s">
        <v>79</v>
      </c>
      <c r="BF1" s="730"/>
      <c r="BG1" s="731"/>
      <c r="BH1" s="729" t="s">
        <v>81</v>
      </c>
      <c r="BI1" s="730"/>
      <c r="BJ1" s="731"/>
      <c r="BK1" s="735" t="s">
        <v>82</v>
      </c>
      <c r="BL1" s="735"/>
      <c r="BM1" s="735"/>
      <c r="BN1" s="735" t="s">
        <v>83</v>
      </c>
      <c r="BO1" s="735"/>
      <c r="BP1" s="735"/>
      <c r="BQ1" s="729" t="s">
        <v>84</v>
      </c>
      <c r="BR1" s="730"/>
      <c r="BS1" s="731"/>
      <c r="BT1" s="729" t="s">
        <v>85</v>
      </c>
      <c r="BU1" s="730"/>
      <c r="BV1" s="731"/>
      <c r="BW1" s="729" t="s">
        <v>86</v>
      </c>
      <c r="BX1" s="730"/>
      <c r="BY1" s="731"/>
      <c r="BZ1" s="729" t="s">
        <v>87</v>
      </c>
      <c r="CA1" s="730"/>
      <c r="CB1" s="731"/>
      <c r="CC1" s="732" t="s">
        <v>88</v>
      </c>
      <c r="CD1" s="733"/>
      <c r="CE1" s="734"/>
      <c r="CF1" s="755" t="s">
        <v>89</v>
      </c>
      <c r="CG1" s="756"/>
      <c r="CH1" s="757"/>
      <c r="CI1" s="755" t="s">
        <v>90</v>
      </c>
      <c r="CJ1" s="756"/>
      <c r="CK1" s="757"/>
      <c r="CL1" s="755" t="s">
        <v>91</v>
      </c>
      <c r="CM1" s="756"/>
      <c r="CN1" s="756"/>
      <c r="CO1" s="756" t="s">
        <v>92</v>
      </c>
      <c r="CP1" s="756"/>
      <c r="CQ1" s="757"/>
      <c r="CR1" s="755" t="s">
        <v>93</v>
      </c>
      <c r="CS1" s="756"/>
      <c r="CT1" s="757"/>
      <c r="CU1" s="755" t="s">
        <v>94</v>
      </c>
      <c r="CV1" s="756"/>
      <c r="CW1" s="757"/>
      <c r="CX1" s="755" t="s">
        <v>95</v>
      </c>
      <c r="CY1" s="756"/>
      <c r="CZ1" s="757"/>
      <c r="DA1" s="755" t="s">
        <v>96</v>
      </c>
      <c r="DB1" s="756"/>
      <c r="DC1" s="757"/>
      <c r="DD1" s="755" t="s">
        <v>97</v>
      </c>
      <c r="DE1" s="756"/>
      <c r="DF1" s="757"/>
      <c r="DG1" s="758" t="s">
        <v>98</v>
      </c>
      <c r="DH1" s="759"/>
      <c r="DI1" s="760"/>
      <c r="DJ1" s="755" t="s">
        <v>99</v>
      </c>
      <c r="DK1" s="756"/>
      <c r="DL1" s="757"/>
      <c r="DM1" s="755" t="s">
        <v>100</v>
      </c>
      <c r="DN1" s="756"/>
      <c r="DO1" s="757"/>
      <c r="DP1" s="206" t="s">
        <v>109</v>
      </c>
      <c r="DQ1" s="207" t="s">
        <v>110</v>
      </c>
      <c r="DR1" s="207" t="s">
        <v>111</v>
      </c>
      <c r="DS1" s="276" t="s">
        <v>112</v>
      </c>
      <c r="DT1" s="207" t="s">
        <v>113</v>
      </c>
      <c r="DU1" s="208" t="s">
        <v>114</v>
      </c>
      <c r="DV1" s="713" t="s">
        <v>176</v>
      </c>
      <c r="DW1" s="461"/>
      <c r="DX1" s="411"/>
      <c r="DY1" s="411"/>
      <c r="DZ1" s="411"/>
      <c r="EA1" s="412"/>
      <c r="EB1" s="411"/>
      <c r="FE1" s="96" t="s">
        <v>116</v>
      </c>
      <c r="FF1" s="94" t="str">
        <f>M78</f>
        <v>S22-4</v>
      </c>
      <c r="FG1" s="53"/>
      <c r="GO1" s="96" t="s">
        <v>116</v>
      </c>
      <c r="GP1" s="94" t="str">
        <f>M80</f>
        <v>S22-8</v>
      </c>
      <c r="GQ1" s="411"/>
      <c r="GR1" s="411"/>
      <c r="GS1" s="411"/>
      <c r="GT1" s="411"/>
      <c r="GU1" s="412"/>
      <c r="GV1" s="411"/>
      <c r="HY1" s="96" t="s">
        <v>116</v>
      </c>
      <c r="HZ1" s="94" t="str">
        <f>M82</f>
        <v>S23-1</v>
      </c>
      <c r="IA1" s="193" t="s">
        <v>117</v>
      </c>
      <c r="IB1" s="53"/>
      <c r="IG1" s="434">
        <f>COLUMN()</f>
        <v>241</v>
      </c>
      <c r="II1" s="53" t="s">
        <v>118</v>
      </c>
      <c r="JK1" s="420" t="s">
        <v>119</v>
      </c>
    </row>
    <row r="2" spans="1:272" ht="15" customHeight="1" thickBot="1" x14ac:dyDescent="0.3">
      <c r="B2" s="4" t="s">
        <v>120</v>
      </c>
      <c r="C2" s="2" t="s">
        <v>121</v>
      </c>
      <c r="D2" s="3" t="s">
        <v>122</v>
      </c>
      <c r="E2" s="3" t="s">
        <v>123</v>
      </c>
      <c r="F2" s="3" t="s">
        <v>124</v>
      </c>
      <c r="G2" s="3" t="s">
        <v>125</v>
      </c>
      <c r="H2" s="3" t="s">
        <v>126</v>
      </c>
      <c r="I2" s="3" t="s">
        <v>127</v>
      </c>
      <c r="J2" s="3" t="s">
        <v>128</v>
      </c>
      <c r="K2" s="3" t="s">
        <v>129</v>
      </c>
      <c r="L2" s="8" t="s">
        <v>130</v>
      </c>
      <c r="M2" s="5" t="s">
        <v>131</v>
      </c>
      <c r="N2" s="9">
        <v>1</v>
      </c>
      <c r="O2" s="10">
        <v>2</v>
      </c>
      <c r="P2" s="10">
        <v>1</v>
      </c>
      <c r="Q2" s="11">
        <v>2</v>
      </c>
      <c r="R2" s="9">
        <v>1</v>
      </c>
      <c r="S2" s="10">
        <v>2</v>
      </c>
      <c r="T2" s="10">
        <v>1</v>
      </c>
      <c r="U2" s="370">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10">
        <v>2</v>
      </c>
      <c r="BV2" s="11">
        <v>3</v>
      </c>
      <c r="BW2" s="9">
        <v>1</v>
      </c>
      <c r="BX2" s="10">
        <v>2</v>
      </c>
      <c r="BY2" s="11">
        <v>3</v>
      </c>
      <c r="BZ2" s="9">
        <v>1</v>
      </c>
      <c r="CA2" s="10">
        <v>2</v>
      </c>
      <c r="CB2" s="11">
        <v>3</v>
      </c>
      <c r="CC2" s="9">
        <v>1</v>
      </c>
      <c r="CD2" s="282">
        <v>2</v>
      </c>
      <c r="CE2" s="11">
        <v>3</v>
      </c>
      <c r="CF2" s="9">
        <v>1</v>
      </c>
      <c r="CG2" s="10">
        <v>2</v>
      </c>
      <c r="CH2" s="11">
        <v>3</v>
      </c>
      <c r="CI2" s="9">
        <v>1</v>
      </c>
      <c r="CJ2" s="10">
        <v>2</v>
      </c>
      <c r="CK2" s="11">
        <v>3</v>
      </c>
      <c r="CL2" s="9">
        <v>1</v>
      </c>
      <c r="CM2" s="10">
        <v>2</v>
      </c>
      <c r="CN2" s="10">
        <v>3</v>
      </c>
      <c r="CO2" s="10">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9">
        <v>1</v>
      </c>
      <c r="DH2" s="10">
        <v>2</v>
      </c>
      <c r="DI2" s="11">
        <v>3</v>
      </c>
      <c r="DJ2" s="9">
        <v>1</v>
      </c>
      <c r="DK2" s="10">
        <v>2</v>
      </c>
      <c r="DL2" s="11">
        <v>3</v>
      </c>
      <c r="DM2" s="9">
        <v>1</v>
      </c>
      <c r="DN2" s="10">
        <v>2</v>
      </c>
      <c r="DO2" s="11">
        <v>3</v>
      </c>
      <c r="DP2" s="209">
        <v>1</v>
      </c>
      <c r="DQ2" s="210"/>
      <c r="DR2" s="210" t="s">
        <v>132</v>
      </c>
      <c r="DS2" s="277"/>
      <c r="DT2" s="210"/>
      <c r="DU2" s="211"/>
      <c r="DV2" s="617" t="str">
        <f>"r"&amp;MID(DV1, 2, 4)</f>
        <v>r22-4</v>
      </c>
      <c r="DW2" s="13">
        <v>3</v>
      </c>
      <c r="DX2" s="13">
        <v>3</v>
      </c>
      <c r="DY2" s="13">
        <v>3</v>
      </c>
      <c r="DZ2" s="13">
        <v>3</v>
      </c>
      <c r="EA2" s="13">
        <v>2</v>
      </c>
      <c r="EB2" s="13">
        <v>4</v>
      </c>
      <c r="EC2" s="13">
        <v>4</v>
      </c>
      <c r="ED2" s="13">
        <v>5</v>
      </c>
      <c r="EE2" s="13">
        <v>4</v>
      </c>
      <c r="EF2" s="13">
        <v>4</v>
      </c>
      <c r="EG2" s="13">
        <v>3</v>
      </c>
      <c r="EH2" s="13">
        <v>4</v>
      </c>
      <c r="EI2" s="13">
        <v>4</v>
      </c>
      <c r="EJ2" s="13">
        <v>4</v>
      </c>
      <c r="EK2" s="13">
        <v>3</v>
      </c>
      <c r="EL2" s="13">
        <v>5</v>
      </c>
      <c r="EM2" s="13">
        <v>5</v>
      </c>
      <c r="EN2" s="13">
        <v>5</v>
      </c>
      <c r="EO2" s="13">
        <v>5</v>
      </c>
      <c r="EP2" s="13">
        <v>3</v>
      </c>
      <c r="EQ2" s="13">
        <v>4</v>
      </c>
      <c r="ER2" s="13">
        <v>4</v>
      </c>
      <c r="ES2" s="13">
        <v>6</v>
      </c>
      <c r="ET2" s="13">
        <v>3</v>
      </c>
      <c r="EU2" s="13">
        <v>6</v>
      </c>
      <c r="EV2" s="13">
        <v>4</v>
      </c>
      <c r="EW2" s="13">
        <v>4</v>
      </c>
      <c r="EX2" s="13">
        <v>5</v>
      </c>
      <c r="EY2" s="13">
        <v>5</v>
      </c>
      <c r="EZ2" s="13">
        <v>5</v>
      </c>
      <c r="FA2" s="13">
        <v>5</v>
      </c>
      <c r="FB2" s="13">
        <v>5</v>
      </c>
      <c r="FC2" s="13">
        <v>5</v>
      </c>
      <c r="FD2" s="13">
        <v>0</v>
      </c>
      <c r="FE2" s="13">
        <v>0</v>
      </c>
      <c r="FG2" s="13">
        <v>3</v>
      </c>
      <c r="FH2" s="13">
        <v>3</v>
      </c>
      <c r="FI2" s="13">
        <v>3</v>
      </c>
      <c r="FJ2" s="13">
        <v>3</v>
      </c>
      <c r="FK2" s="13">
        <v>2</v>
      </c>
      <c r="FL2" s="13">
        <v>4</v>
      </c>
      <c r="FM2" s="13">
        <v>4</v>
      </c>
      <c r="FN2" s="13">
        <v>5</v>
      </c>
      <c r="FO2" s="13">
        <v>4</v>
      </c>
      <c r="FP2" s="13">
        <v>4</v>
      </c>
      <c r="FQ2" s="13">
        <v>3</v>
      </c>
      <c r="FR2" s="13">
        <v>4</v>
      </c>
      <c r="FS2" s="13">
        <v>4</v>
      </c>
      <c r="FT2" s="13">
        <v>4</v>
      </c>
      <c r="FU2" s="13">
        <v>3</v>
      </c>
      <c r="FV2" s="13">
        <v>5</v>
      </c>
      <c r="FW2" s="13">
        <v>5</v>
      </c>
      <c r="FX2" s="13">
        <v>5</v>
      </c>
      <c r="FY2" s="13">
        <v>5</v>
      </c>
      <c r="FZ2" s="13">
        <v>3</v>
      </c>
      <c r="GA2" s="13">
        <v>4</v>
      </c>
      <c r="GB2" s="13">
        <v>4</v>
      </c>
      <c r="GC2" s="13">
        <v>6</v>
      </c>
      <c r="GD2" s="13">
        <v>3</v>
      </c>
      <c r="GE2" s="13">
        <v>6</v>
      </c>
      <c r="GF2" s="13">
        <v>4</v>
      </c>
      <c r="GG2" s="13">
        <v>4</v>
      </c>
      <c r="GH2" s="13">
        <v>5</v>
      </c>
      <c r="GI2" s="13">
        <v>5</v>
      </c>
      <c r="GJ2" s="13">
        <v>5</v>
      </c>
      <c r="GK2" s="13">
        <v>5</v>
      </c>
      <c r="GL2" s="13">
        <v>5</v>
      </c>
      <c r="GM2" s="13">
        <v>5</v>
      </c>
      <c r="GN2" s="13">
        <v>0</v>
      </c>
      <c r="GO2" s="13">
        <v>0</v>
      </c>
      <c r="GQ2" s="13">
        <v>3</v>
      </c>
      <c r="GR2" s="13">
        <v>3</v>
      </c>
      <c r="GS2" s="13">
        <v>3</v>
      </c>
      <c r="GT2" s="13">
        <v>3</v>
      </c>
      <c r="GU2" s="13">
        <v>2</v>
      </c>
      <c r="GV2" s="13">
        <v>4</v>
      </c>
      <c r="GW2" s="13">
        <v>4</v>
      </c>
      <c r="GX2" s="13">
        <v>5</v>
      </c>
      <c r="GY2" s="13">
        <v>4</v>
      </c>
      <c r="GZ2" s="13">
        <v>4</v>
      </c>
      <c r="HA2" s="13">
        <v>3</v>
      </c>
      <c r="HB2" s="13">
        <v>4</v>
      </c>
      <c r="HC2" s="13">
        <v>4</v>
      </c>
      <c r="HD2" s="13">
        <v>4</v>
      </c>
      <c r="HE2" s="13">
        <v>3</v>
      </c>
      <c r="HF2" s="13">
        <v>5</v>
      </c>
      <c r="HG2" s="13">
        <v>5</v>
      </c>
      <c r="HH2" s="13">
        <v>5</v>
      </c>
      <c r="HI2" s="13">
        <v>5</v>
      </c>
      <c r="HJ2" s="13">
        <v>3</v>
      </c>
      <c r="HK2" s="13">
        <v>4</v>
      </c>
      <c r="HL2" s="13">
        <v>4</v>
      </c>
      <c r="HM2" s="13">
        <v>6</v>
      </c>
      <c r="HN2" s="13">
        <v>3</v>
      </c>
      <c r="HO2" s="13">
        <v>6</v>
      </c>
      <c r="HP2" s="13">
        <v>4</v>
      </c>
      <c r="HQ2" s="13">
        <v>4</v>
      </c>
      <c r="HR2" s="13">
        <v>5</v>
      </c>
      <c r="HS2" s="13">
        <v>5</v>
      </c>
      <c r="HT2" s="13">
        <v>5</v>
      </c>
      <c r="HU2" s="13">
        <v>5</v>
      </c>
      <c r="HV2" s="13">
        <v>5</v>
      </c>
      <c r="HW2" s="13">
        <v>5</v>
      </c>
      <c r="HX2" s="13">
        <v>0</v>
      </c>
      <c r="HY2" s="13">
        <v>0</v>
      </c>
      <c r="HZ2" s="13">
        <v>5</v>
      </c>
      <c r="IA2" s="192"/>
      <c r="IB2" s="13">
        <v>3</v>
      </c>
      <c r="IC2" s="13">
        <v>3</v>
      </c>
      <c r="ID2" s="13">
        <v>3</v>
      </c>
      <c r="IE2" s="13">
        <v>3</v>
      </c>
      <c r="IF2" s="13">
        <v>2</v>
      </c>
      <c r="IG2" s="13">
        <v>15</v>
      </c>
      <c r="IH2" s="13">
        <v>10</v>
      </c>
      <c r="II2" s="13">
        <v>20</v>
      </c>
      <c r="IJ2" s="13">
        <v>15</v>
      </c>
      <c r="IK2" s="13">
        <v>15</v>
      </c>
      <c r="IL2" s="13">
        <v>5</v>
      </c>
      <c r="IM2" s="13">
        <v>15</v>
      </c>
      <c r="IN2" s="13">
        <v>15</v>
      </c>
      <c r="IO2" s="13">
        <v>10</v>
      </c>
      <c r="IP2" s="13">
        <v>10</v>
      </c>
      <c r="IQ2" s="13">
        <v>20</v>
      </c>
      <c r="IR2" s="13">
        <v>20</v>
      </c>
      <c r="IS2" s="13">
        <v>15</v>
      </c>
      <c r="IT2" s="13">
        <v>20</v>
      </c>
      <c r="IU2" s="13">
        <v>10</v>
      </c>
      <c r="IV2" s="13">
        <v>15</v>
      </c>
      <c r="IW2" s="13">
        <v>10</v>
      </c>
      <c r="IX2" s="13">
        <v>6</v>
      </c>
      <c r="IY2" s="13">
        <v>10</v>
      </c>
      <c r="IZ2" s="13">
        <v>20</v>
      </c>
      <c r="JA2" s="13">
        <v>10</v>
      </c>
      <c r="JB2" s="13">
        <v>10</v>
      </c>
      <c r="JC2" s="13">
        <v>20</v>
      </c>
      <c r="JD2" s="13">
        <v>20</v>
      </c>
      <c r="JE2" s="13">
        <v>20</v>
      </c>
      <c r="JF2" s="13">
        <v>20</v>
      </c>
      <c r="JG2" s="13">
        <v>20</v>
      </c>
      <c r="JH2" s="13">
        <v>20</v>
      </c>
      <c r="JI2" s="13">
        <v>0</v>
      </c>
      <c r="JJ2" s="13">
        <v>0</v>
      </c>
      <c r="JK2" s="16">
        <f>SUM(IG2:IW2, IY2:JJ2)-50</f>
        <v>360</v>
      </c>
      <c r="JL2" s="16">
        <f>SUM(IB2:IF2, IX2)</f>
        <v>20</v>
      </c>
    </row>
    <row r="3" spans="1:272" ht="15" x14ac:dyDescent="0.25">
      <c r="A3" s="377"/>
      <c r="B3" s="70"/>
      <c r="C3" s="419" t="s">
        <v>133</v>
      </c>
      <c r="D3" s="70">
        <f>COLUMN()</f>
        <v>4</v>
      </c>
      <c r="E3" s="70">
        <f>COLUMN()</f>
        <v>5</v>
      </c>
      <c r="F3" s="70">
        <f>COLUMN()</f>
        <v>6</v>
      </c>
      <c r="G3" s="70">
        <f>COLUMN()</f>
        <v>7</v>
      </c>
      <c r="H3" s="70">
        <f>COLUMN()</f>
        <v>8</v>
      </c>
      <c r="I3" s="70">
        <f>COLUMN()</f>
        <v>9</v>
      </c>
      <c r="J3" s="70">
        <f>COLUMN()</f>
        <v>10</v>
      </c>
      <c r="K3" s="70">
        <f>COLUMN()</f>
        <v>11</v>
      </c>
      <c r="L3" s="70">
        <f>COLUMN()</f>
        <v>12</v>
      </c>
      <c r="M3" s="70">
        <f>COLUMN()</f>
        <v>13</v>
      </c>
      <c r="N3" s="69">
        <f>COLUMN()</f>
        <v>14</v>
      </c>
      <c r="O3" s="402">
        <f>COLUMN()</f>
        <v>15</v>
      </c>
      <c r="P3" s="403">
        <f>COLUMN()</f>
        <v>16</v>
      </c>
      <c r="Q3" s="71">
        <f>COLUMN()</f>
        <v>17</v>
      </c>
      <c r="R3" s="69">
        <f>COLUMN()</f>
        <v>18</v>
      </c>
      <c r="S3" s="402">
        <f>COLUMN()</f>
        <v>19</v>
      </c>
      <c r="T3" s="403">
        <f>COLUMN()</f>
        <v>20</v>
      </c>
      <c r="U3" s="70">
        <f>COLUMN()</f>
        <v>21</v>
      </c>
      <c r="V3" s="69">
        <f>COLUMN()</f>
        <v>22</v>
      </c>
      <c r="W3" s="402">
        <f>COLUMN()</f>
        <v>23</v>
      </c>
      <c r="X3" s="403">
        <f>COLUMN()</f>
        <v>24</v>
      </c>
      <c r="Y3" s="71">
        <f>COLUMN()</f>
        <v>25</v>
      </c>
      <c r="Z3" s="69">
        <f>COLUMN()</f>
        <v>26</v>
      </c>
      <c r="AA3" s="71">
        <f>COLUMN()</f>
        <v>27</v>
      </c>
      <c r="AB3" s="69">
        <f>COLUMN()</f>
        <v>28</v>
      </c>
      <c r="AC3" s="71">
        <f>COLUMN()</f>
        <v>29</v>
      </c>
      <c r="AD3" s="69">
        <f>COLUMN()</f>
        <v>30</v>
      </c>
      <c r="AE3" s="70">
        <f>COLUMN()</f>
        <v>31</v>
      </c>
      <c r="AF3" s="71">
        <f>COLUMN()</f>
        <v>32</v>
      </c>
      <c r="AG3" s="69">
        <f>COLUMN()</f>
        <v>33</v>
      </c>
      <c r="AH3" s="70">
        <f>COLUMN()</f>
        <v>34</v>
      </c>
      <c r="AI3" s="71">
        <f>COLUMN()</f>
        <v>35</v>
      </c>
      <c r="AJ3" s="69">
        <f>COLUMN()</f>
        <v>36</v>
      </c>
      <c r="AK3" s="70">
        <f>COLUMN()</f>
        <v>37</v>
      </c>
      <c r="AL3" s="71">
        <f>COLUMN()</f>
        <v>38</v>
      </c>
      <c r="AM3" s="69">
        <f>COLUMN()</f>
        <v>39</v>
      </c>
      <c r="AN3" s="70">
        <f>COLUMN()</f>
        <v>40</v>
      </c>
      <c r="AO3" s="71">
        <f>COLUMN()</f>
        <v>41</v>
      </c>
      <c r="AP3" s="69">
        <f>COLUMN()</f>
        <v>42</v>
      </c>
      <c r="AQ3" s="70">
        <f>COLUMN()</f>
        <v>43</v>
      </c>
      <c r="AR3" s="71">
        <f>COLUMN()</f>
        <v>44</v>
      </c>
      <c r="AS3" s="69">
        <f>COLUMN()</f>
        <v>45</v>
      </c>
      <c r="AT3" s="70">
        <f>COLUMN()</f>
        <v>46</v>
      </c>
      <c r="AU3" s="71">
        <f>COLUMN()</f>
        <v>47</v>
      </c>
      <c r="AV3" s="69">
        <f>COLUMN()</f>
        <v>48</v>
      </c>
      <c r="AW3" s="70">
        <f>COLUMN()</f>
        <v>49</v>
      </c>
      <c r="AX3" s="71">
        <f>COLUMN()</f>
        <v>50</v>
      </c>
      <c r="AY3" s="69">
        <f>COLUMN()</f>
        <v>51</v>
      </c>
      <c r="AZ3" s="70">
        <f>COLUMN()</f>
        <v>52</v>
      </c>
      <c r="BA3" s="71">
        <f>COLUMN()</f>
        <v>53</v>
      </c>
      <c r="BB3" s="69">
        <f>COLUMN()</f>
        <v>54</v>
      </c>
      <c r="BC3" s="70">
        <f>COLUMN()</f>
        <v>55</v>
      </c>
      <c r="BD3" s="71">
        <f>COLUMN()</f>
        <v>56</v>
      </c>
      <c r="BE3" s="69">
        <f>COLUMN()</f>
        <v>57</v>
      </c>
      <c r="BF3" s="70">
        <f>COLUMN()</f>
        <v>58</v>
      </c>
      <c r="BG3" s="71">
        <f>COLUMN()</f>
        <v>59</v>
      </c>
      <c r="BH3" s="69">
        <f>COLUMN()</f>
        <v>60</v>
      </c>
      <c r="BI3" s="70">
        <f>COLUMN()</f>
        <v>61</v>
      </c>
      <c r="BJ3" s="71">
        <f>COLUMN()</f>
        <v>62</v>
      </c>
      <c r="BK3" s="69">
        <f>COLUMN()</f>
        <v>63</v>
      </c>
      <c r="BL3" s="70">
        <f>COLUMN()</f>
        <v>64</v>
      </c>
      <c r="BM3" s="71">
        <f>COLUMN()</f>
        <v>65</v>
      </c>
      <c r="BN3" s="69">
        <f>COLUMN()</f>
        <v>66</v>
      </c>
      <c r="BO3" s="70">
        <f>COLUMN()</f>
        <v>67</v>
      </c>
      <c r="BP3" s="71">
        <f>COLUMN()</f>
        <v>68</v>
      </c>
      <c r="BQ3" s="69">
        <f>COLUMN()</f>
        <v>69</v>
      </c>
      <c r="BR3" s="70">
        <f>COLUMN()</f>
        <v>70</v>
      </c>
      <c r="BS3" s="71">
        <f>COLUMN()</f>
        <v>71</v>
      </c>
      <c r="BT3" s="69">
        <f>COLUMN()</f>
        <v>72</v>
      </c>
      <c r="BU3" s="70">
        <f>COLUMN()</f>
        <v>73</v>
      </c>
      <c r="BV3" s="71">
        <f>COLUMN()</f>
        <v>74</v>
      </c>
      <c r="BW3" s="69">
        <f>COLUMN()</f>
        <v>75</v>
      </c>
      <c r="BX3" s="70">
        <f>COLUMN()</f>
        <v>76</v>
      </c>
      <c r="BY3" s="71">
        <f>COLUMN()</f>
        <v>77</v>
      </c>
      <c r="BZ3" s="69">
        <f>COLUMN()</f>
        <v>78</v>
      </c>
      <c r="CA3" s="70">
        <f>COLUMN()</f>
        <v>79</v>
      </c>
      <c r="CB3" s="71">
        <f>COLUMN()</f>
        <v>80</v>
      </c>
      <c r="CC3" s="69">
        <f>COLUMN()</f>
        <v>81</v>
      </c>
      <c r="CD3" s="70">
        <f>COLUMN()</f>
        <v>82</v>
      </c>
      <c r="CE3" s="71">
        <f>COLUMN()</f>
        <v>83</v>
      </c>
      <c r="CF3" s="69">
        <f>COLUMN()</f>
        <v>84</v>
      </c>
      <c r="CG3" s="70">
        <f>COLUMN()</f>
        <v>85</v>
      </c>
      <c r="CH3" s="71">
        <f>COLUMN()</f>
        <v>86</v>
      </c>
      <c r="CI3" s="69">
        <f>COLUMN()</f>
        <v>87</v>
      </c>
      <c r="CJ3" s="70">
        <f>COLUMN()</f>
        <v>88</v>
      </c>
      <c r="CK3" s="71">
        <f>COLUMN()</f>
        <v>89</v>
      </c>
      <c r="CL3" s="69">
        <f>COLUMN()</f>
        <v>90</v>
      </c>
      <c r="CM3" s="70">
        <f>COLUMN()</f>
        <v>91</v>
      </c>
      <c r="CN3" s="70">
        <f>COLUMN()</f>
        <v>92</v>
      </c>
      <c r="CO3" s="70">
        <f>COLUMN()</f>
        <v>93</v>
      </c>
      <c r="CP3" s="70">
        <f>COLUMN()</f>
        <v>94</v>
      </c>
      <c r="CQ3" s="71">
        <f>COLUMN()</f>
        <v>95</v>
      </c>
      <c r="CR3" s="69">
        <f>COLUMN()</f>
        <v>96</v>
      </c>
      <c r="CS3" s="70">
        <f>COLUMN()</f>
        <v>97</v>
      </c>
      <c r="CT3" s="71">
        <f>COLUMN()</f>
        <v>98</v>
      </c>
      <c r="CU3" s="69">
        <f>COLUMN()</f>
        <v>99</v>
      </c>
      <c r="CV3" s="70">
        <f>COLUMN()</f>
        <v>100</v>
      </c>
      <c r="CW3" s="71">
        <f>COLUMN()</f>
        <v>101</v>
      </c>
      <c r="CX3" s="69">
        <f>COLUMN()</f>
        <v>102</v>
      </c>
      <c r="CY3" s="70">
        <f>COLUMN()</f>
        <v>103</v>
      </c>
      <c r="CZ3" s="71">
        <f>COLUMN()</f>
        <v>104</v>
      </c>
      <c r="DA3" s="69">
        <f>COLUMN()</f>
        <v>105</v>
      </c>
      <c r="DB3" s="70">
        <f>COLUMN()</f>
        <v>106</v>
      </c>
      <c r="DC3" s="71">
        <f>COLUMN()</f>
        <v>107</v>
      </c>
      <c r="DD3" s="69">
        <f>COLUMN()</f>
        <v>108</v>
      </c>
      <c r="DE3" s="70">
        <f>COLUMN()</f>
        <v>109</v>
      </c>
      <c r="DF3" s="71">
        <f>COLUMN()</f>
        <v>110</v>
      </c>
      <c r="DG3" s="69">
        <f>COLUMN()</f>
        <v>111</v>
      </c>
      <c r="DH3" s="70">
        <f>COLUMN()</f>
        <v>112</v>
      </c>
      <c r="DI3" s="71">
        <f>COLUMN()</f>
        <v>113</v>
      </c>
      <c r="DJ3" s="69">
        <f>COLUMN()</f>
        <v>114</v>
      </c>
      <c r="DK3" s="70">
        <f>COLUMN()</f>
        <v>115</v>
      </c>
      <c r="DL3" s="71">
        <f>COLUMN()</f>
        <v>116</v>
      </c>
      <c r="DM3" s="69">
        <f>COLUMN()</f>
        <v>117</v>
      </c>
      <c r="DN3" s="70">
        <f>COLUMN()</f>
        <v>118</v>
      </c>
      <c r="DO3" s="71">
        <f>COLUMN()</f>
        <v>119</v>
      </c>
      <c r="DP3" s="378">
        <f>COLUMN()</f>
        <v>120</v>
      </c>
      <c r="DQ3" s="378">
        <f>COLUMN()</f>
        <v>121</v>
      </c>
      <c r="DR3" s="378">
        <f>COLUMN()</f>
        <v>122</v>
      </c>
      <c r="DS3" s="378">
        <f>COLUMN()</f>
        <v>123</v>
      </c>
      <c r="DT3" s="378">
        <f>COLUMN()</f>
        <v>124</v>
      </c>
      <c r="DU3" s="379">
        <f>COLUMN()</f>
        <v>125</v>
      </c>
      <c r="DV3" s="379">
        <f>IF(RIGHT(DV1, 1)="1", 1, 3)</f>
        <v>3</v>
      </c>
      <c r="DW3" s="32" t="s">
        <v>134</v>
      </c>
      <c r="DX3" s="33" t="s">
        <v>135</v>
      </c>
      <c r="DY3" s="33" t="s">
        <v>136</v>
      </c>
      <c r="DZ3" s="33" t="s">
        <v>137</v>
      </c>
      <c r="EA3" s="33" t="s">
        <v>138</v>
      </c>
      <c r="EB3" s="413" t="s">
        <v>139</v>
      </c>
      <c r="EC3" s="414" t="s">
        <v>140</v>
      </c>
      <c r="ED3" s="414" t="s">
        <v>141</v>
      </c>
      <c r="EE3" s="414" t="s">
        <v>142</v>
      </c>
      <c r="EF3" s="414" t="s">
        <v>143</v>
      </c>
      <c r="EG3" s="414" t="s">
        <v>144</v>
      </c>
      <c r="EH3" s="414" t="s">
        <v>145</v>
      </c>
      <c r="EI3" s="414" t="s">
        <v>146</v>
      </c>
      <c r="EJ3" s="414" t="s">
        <v>147</v>
      </c>
      <c r="EK3" s="415" t="s">
        <v>148</v>
      </c>
      <c r="EL3" s="416" t="s">
        <v>149</v>
      </c>
      <c r="EM3" s="416" t="s">
        <v>150</v>
      </c>
      <c r="EN3" s="416" t="s">
        <v>151</v>
      </c>
      <c r="EO3" s="416" t="s">
        <v>152</v>
      </c>
      <c r="EP3" s="416" t="s">
        <v>153</v>
      </c>
      <c r="EQ3" s="416" t="s">
        <v>154</v>
      </c>
      <c r="ER3" s="416" t="s">
        <v>155</v>
      </c>
      <c r="ES3" s="416" t="s">
        <v>156</v>
      </c>
      <c r="ET3" s="417" t="s">
        <v>157</v>
      </c>
      <c r="EU3" s="418" t="s">
        <v>158</v>
      </c>
      <c r="EV3" s="418" t="s">
        <v>159</v>
      </c>
      <c r="EW3" s="418" t="s">
        <v>160</v>
      </c>
      <c r="EX3" s="39" t="s">
        <v>161</v>
      </c>
      <c r="EY3" s="418" t="s">
        <v>162</v>
      </c>
      <c r="EZ3" s="418" t="s">
        <v>163</v>
      </c>
      <c r="FA3" s="418" t="s">
        <v>164</v>
      </c>
      <c r="FB3" s="418" t="s">
        <v>165</v>
      </c>
      <c r="FC3" s="418" t="s">
        <v>166</v>
      </c>
      <c r="FD3" s="418" t="s">
        <v>139</v>
      </c>
      <c r="FE3" s="418" t="s">
        <v>140</v>
      </c>
      <c r="FF3" s="94" t="s">
        <v>167</v>
      </c>
      <c r="FG3" s="32" t="s">
        <v>134</v>
      </c>
      <c r="FH3" s="33" t="s">
        <v>135</v>
      </c>
      <c r="FI3" s="33" t="s">
        <v>136</v>
      </c>
      <c r="FJ3" s="33" t="s">
        <v>137</v>
      </c>
      <c r="FK3" s="33" t="s">
        <v>138</v>
      </c>
      <c r="FL3" s="34" t="s">
        <v>139</v>
      </c>
      <c r="FM3" s="35" t="s">
        <v>140</v>
      </c>
      <c r="FN3" s="35" t="s">
        <v>141</v>
      </c>
      <c r="FO3" s="35" t="s">
        <v>142</v>
      </c>
      <c r="FP3" s="35" t="s">
        <v>143</v>
      </c>
      <c r="FQ3" s="35" t="s">
        <v>144</v>
      </c>
      <c r="FR3" s="35" t="s">
        <v>145</v>
      </c>
      <c r="FS3" s="35" t="s">
        <v>146</v>
      </c>
      <c r="FT3" s="35" t="s">
        <v>147</v>
      </c>
      <c r="FU3" s="36" t="s">
        <v>148</v>
      </c>
      <c r="FV3" s="37" t="s">
        <v>149</v>
      </c>
      <c r="FW3" s="37" t="s">
        <v>150</v>
      </c>
      <c r="FX3" s="37" t="s">
        <v>151</v>
      </c>
      <c r="FY3" s="37" t="s">
        <v>152</v>
      </c>
      <c r="FZ3" s="37" t="s">
        <v>153</v>
      </c>
      <c r="GA3" s="37" t="s">
        <v>154</v>
      </c>
      <c r="GB3" s="37" t="s">
        <v>155</v>
      </c>
      <c r="GC3" s="37" t="s">
        <v>156</v>
      </c>
      <c r="GD3" s="38" t="s">
        <v>157</v>
      </c>
      <c r="GE3" s="39" t="s">
        <v>158</v>
      </c>
      <c r="GF3" s="39" t="s">
        <v>159</v>
      </c>
      <c r="GG3" s="39" t="s">
        <v>160</v>
      </c>
      <c r="GH3" s="39" t="s">
        <v>161</v>
      </c>
      <c r="GI3" s="39" t="s">
        <v>162</v>
      </c>
      <c r="GJ3" s="39" t="s">
        <v>163</v>
      </c>
      <c r="GK3" s="39" t="s">
        <v>164</v>
      </c>
      <c r="GL3" s="39" t="s">
        <v>165</v>
      </c>
      <c r="GM3" s="39" t="s">
        <v>166</v>
      </c>
      <c r="GN3" s="39" t="s">
        <v>139</v>
      </c>
      <c r="GO3" s="39" t="s">
        <v>140</v>
      </c>
      <c r="GP3" s="94" t="s">
        <v>167</v>
      </c>
      <c r="GQ3" s="32" t="s">
        <v>134</v>
      </c>
      <c r="GR3" s="33" t="s">
        <v>135</v>
      </c>
      <c r="GS3" s="33" t="s">
        <v>136</v>
      </c>
      <c r="GT3" s="33" t="s">
        <v>137</v>
      </c>
      <c r="GU3" s="33" t="s">
        <v>138</v>
      </c>
      <c r="GV3" s="34" t="s">
        <v>139</v>
      </c>
      <c r="GW3" s="35" t="s">
        <v>140</v>
      </c>
      <c r="GX3" s="35" t="s">
        <v>141</v>
      </c>
      <c r="GY3" s="35" t="s">
        <v>142</v>
      </c>
      <c r="GZ3" s="35" t="s">
        <v>143</v>
      </c>
      <c r="HA3" s="35" t="s">
        <v>144</v>
      </c>
      <c r="HB3" s="35" t="s">
        <v>145</v>
      </c>
      <c r="HC3" s="35" t="s">
        <v>146</v>
      </c>
      <c r="HD3" s="35" t="s">
        <v>147</v>
      </c>
      <c r="HE3" s="36" t="s">
        <v>148</v>
      </c>
      <c r="HF3" s="37" t="s">
        <v>149</v>
      </c>
      <c r="HG3" s="37" t="s">
        <v>150</v>
      </c>
      <c r="HH3" s="37" t="s">
        <v>151</v>
      </c>
      <c r="HI3" s="37" t="s">
        <v>152</v>
      </c>
      <c r="HJ3" s="37" t="s">
        <v>153</v>
      </c>
      <c r="HK3" s="37" t="s">
        <v>154</v>
      </c>
      <c r="HL3" s="37" t="s">
        <v>155</v>
      </c>
      <c r="HM3" s="37" t="s">
        <v>156</v>
      </c>
      <c r="HN3" s="38" t="s">
        <v>157</v>
      </c>
      <c r="HO3" s="39" t="s">
        <v>158</v>
      </c>
      <c r="HP3" s="39" t="s">
        <v>159</v>
      </c>
      <c r="HQ3" s="39" t="s">
        <v>160</v>
      </c>
      <c r="HR3" s="39" t="s">
        <v>161</v>
      </c>
      <c r="HS3" s="39" t="s">
        <v>162</v>
      </c>
      <c r="HT3" s="39" t="s">
        <v>163</v>
      </c>
      <c r="HU3" s="39" t="s">
        <v>164</v>
      </c>
      <c r="HV3" s="39" t="s">
        <v>165</v>
      </c>
      <c r="HW3" s="39" t="s">
        <v>166</v>
      </c>
      <c r="HX3" s="39" t="s">
        <v>139</v>
      </c>
      <c r="HY3" s="39" t="s">
        <v>140</v>
      </c>
      <c r="HZ3" s="94" t="s">
        <v>167</v>
      </c>
      <c r="IA3" s="193" t="s">
        <v>139</v>
      </c>
      <c r="IB3" s="32" t="s">
        <v>134</v>
      </c>
      <c r="IC3" s="33" t="s">
        <v>135</v>
      </c>
      <c r="ID3" s="33" t="s">
        <v>136</v>
      </c>
      <c r="IE3" s="33" t="s">
        <v>137</v>
      </c>
      <c r="IF3" s="33" t="s">
        <v>138</v>
      </c>
      <c r="IG3" s="34" t="s">
        <v>139</v>
      </c>
      <c r="IH3" s="35" t="s">
        <v>140</v>
      </c>
      <c r="II3" s="35" t="s">
        <v>141</v>
      </c>
      <c r="IJ3" s="35" t="s">
        <v>142</v>
      </c>
      <c r="IK3" s="35" t="s">
        <v>143</v>
      </c>
      <c r="IL3" s="35" t="s">
        <v>144</v>
      </c>
      <c r="IM3" s="35" t="s">
        <v>145</v>
      </c>
      <c r="IN3" s="35" t="s">
        <v>146</v>
      </c>
      <c r="IO3" s="35" t="s">
        <v>147</v>
      </c>
      <c r="IP3" s="36" t="s">
        <v>148</v>
      </c>
      <c r="IQ3" s="37" t="s">
        <v>149</v>
      </c>
      <c r="IR3" s="37" t="s">
        <v>150</v>
      </c>
      <c r="IS3" s="37" t="s">
        <v>151</v>
      </c>
      <c r="IT3" s="37" t="s">
        <v>152</v>
      </c>
      <c r="IU3" s="37" t="s">
        <v>153</v>
      </c>
      <c r="IV3" s="37" t="s">
        <v>154</v>
      </c>
      <c r="IW3" s="37" t="s">
        <v>155</v>
      </c>
      <c r="IX3" s="37" t="s">
        <v>156</v>
      </c>
      <c r="IY3" s="38" t="s">
        <v>157</v>
      </c>
      <c r="IZ3" s="39" t="s">
        <v>158</v>
      </c>
      <c r="JA3" s="39" t="s">
        <v>159</v>
      </c>
      <c r="JB3" s="39" t="s">
        <v>160</v>
      </c>
      <c r="JC3" s="39" t="s">
        <v>161</v>
      </c>
      <c r="JD3" s="39" t="s">
        <v>162</v>
      </c>
      <c r="JE3" s="39" t="s">
        <v>163</v>
      </c>
      <c r="JF3" s="39" t="s">
        <v>164</v>
      </c>
      <c r="JG3" s="39" t="s">
        <v>165</v>
      </c>
      <c r="JH3" s="39" t="s">
        <v>166</v>
      </c>
      <c r="JI3" s="39" t="s">
        <v>139</v>
      </c>
      <c r="JJ3" s="39" t="s">
        <v>140</v>
      </c>
      <c r="JK3" s="40" t="s">
        <v>168</v>
      </c>
      <c r="JL3" s="40" t="s">
        <v>169</v>
      </c>
    </row>
    <row r="4" spans="1:272" ht="15" x14ac:dyDescent="0.25">
      <c r="B4" s="330"/>
      <c r="C4" s="369"/>
      <c r="D4" s="332"/>
      <c r="E4" s="330"/>
      <c r="F4" s="330"/>
      <c r="G4" s="330"/>
      <c r="H4" s="330"/>
      <c r="I4" s="333"/>
      <c r="J4" s="334"/>
      <c r="K4" s="334"/>
      <c r="L4" s="335"/>
      <c r="M4" s="336"/>
      <c r="N4" s="337"/>
      <c r="O4" s="338"/>
      <c r="P4" s="338"/>
      <c r="Q4" s="339"/>
      <c r="R4" s="337"/>
      <c r="S4" s="338"/>
      <c r="T4" s="338"/>
      <c r="U4" s="371"/>
      <c r="V4" s="337"/>
      <c r="W4" s="338"/>
      <c r="X4" s="338"/>
      <c r="Y4" s="339"/>
      <c r="Z4" s="337"/>
      <c r="AA4" s="339"/>
      <c r="AB4" s="337"/>
      <c r="AC4" s="339"/>
      <c r="AD4" s="337"/>
      <c r="AE4" s="338"/>
      <c r="AF4" s="339"/>
      <c r="AG4" s="337"/>
      <c r="AH4" s="338"/>
      <c r="AI4" s="339"/>
      <c r="AJ4" s="337"/>
      <c r="AK4" s="338"/>
      <c r="AL4" s="339"/>
      <c r="AM4" s="337"/>
      <c r="AN4" s="338"/>
      <c r="AO4" s="339"/>
      <c r="AP4" s="337"/>
      <c r="AQ4" s="338"/>
      <c r="AR4" s="339"/>
      <c r="AS4" s="337"/>
      <c r="AT4" s="338"/>
      <c r="AU4" s="339"/>
      <c r="AV4" s="337"/>
      <c r="AW4" s="338"/>
      <c r="AX4" s="339"/>
      <c r="AY4" s="337"/>
      <c r="AZ4" s="338"/>
      <c r="BA4" s="339"/>
      <c r="BB4" s="337"/>
      <c r="BC4" s="338"/>
      <c r="BD4" s="339"/>
      <c r="BE4" s="337"/>
      <c r="BF4" s="338"/>
      <c r="BG4" s="339"/>
      <c r="BH4" s="337"/>
      <c r="BI4" s="338"/>
      <c r="BJ4" s="339"/>
      <c r="BK4" s="337"/>
      <c r="BL4" s="338"/>
      <c r="BM4" s="339"/>
      <c r="BN4" s="337"/>
      <c r="BO4" s="338"/>
      <c r="BP4" s="339"/>
      <c r="BQ4" s="337"/>
      <c r="BR4" s="338"/>
      <c r="BS4" s="339"/>
      <c r="BT4" s="337"/>
      <c r="BU4" s="338"/>
      <c r="BV4" s="339"/>
      <c r="BW4" s="337"/>
      <c r="BX4" s="338"/>
      <c r="BY4" s="339"/>
      <c r="BZ4" s="337"/>
      <c r="CA4" s="338"/>
      <c r="CB4" s="339"/>
      <c r="CC4" s="337"/>
      <c r="CD4" s="340"/>
      <c r="CE4" s="339"/>
      <c r="CF4" s="337"/>
      <c r="CG4" s="338"/>
      <c r="CH4" s="339"/>
      <c r="CI4" s="337"/>
      <c r="CJ4" s="338"/>
      <c r="CK4" s="339"/>
      <c r="CL4" s="337"/>
      <c r="CM4" s="338"/>
      <c r="CN4" s="338"/>
      <c r="CO4" s="338"/>
      <c r="CP4" s="338"/>
      <c r="CQ4" s="339"/>
      <c r="CR4" s="337"/>
      <c r="CS4" s="338"/>
      <c r="CT4" s="339"/>
      <c r="CU4" s="337"/>
      <c r="CV4" s="338"/>
      <c r="CW4" s="339"/>
      <c r="CX4" s="337"/>
      <c r="CY4" s="338"/>
      <c r="CZ4" s="339"/>
      <c r="DA4" s="337"/>
      <c r="DB4" s="338"/>
      <c r="DC4" s="339"/>
      <c r="DD4" s="337"/>
      <c r="DE4" s="338"/>
      <c r="DF4" s="339"/>
      <c r="DG4" s="337"/>
      <c r="DH4" s="338"/>
      <c r="DI4" s="339"/>
      <c r="DJ4" s="337"/>
      <c r="DK4" s="338"/>
      <c r="DL4" s="339"/>
      <c r="DM4" s="337"/>
      <c r="DN4" s="338"/>
      <c r="DO4" s="339"/>
      <c r="DP4" s="331"/>
      <c r="DQ4" s="341"/>
      <c r="DR4" s="341"/>
      <c r="DS4" s="342"/>
      <c r="DT4" s="336"/>
      <c r="DU4" s="343"/>
      <c r="DV4" s="344"/>
      <c r="DW4" s="345"/>
      <c r="DX4" s="346"/>
      <c r="DY4" s="346"/>
      <c r="DZ4" s="346"/>
      <c r="EA4" s="346"/>
      <c r="EB4" s="347"/>
      <c r="EC4" s="348"/>
      <c r="ED4" s="348"/>
      <c r="EE4" s="348"/>
      <c r="EF4" s="348"/>
      <c r="EG4" s="348"/>
      <c r="EH4" s="348"/>
      <c r="EI4" s="348"/>
      <c r="EJ4" s="348"/>
      <c r="EK4" s="349"/>
      <c r="EL4" s="350"/>
      <c r="EM4" s="350"/>
      <c r="EN4" s="350"/>
      <c r="EO4" s="350"/>
      <c r="EP4" s="350"/>
      <c r="EQ4" s="350"/>
      <c r="ER4" s="350"/>
      <c r="ES4" s="350"/>
      <c r="ET4" s="351"/>
      <c r="EU4" s="352"/>
      <c r="EV4" s="352"/>
      <c r="EW4" s="352"/>
      <c r="EX4" s="352"/>
      <c r="EY4" s="352"/>
      <c r="EZ4" s="352"/>
      <c r="FA4" s="352"/>
      <c r="FB4" s="352"/>
      <c r="FC4" s="352"/>
      <c r="FD4" s="352"/>
      <c r="FE4" s="352"/>
      <c r="FF4" s="353"/>
      <c r="FG4" s="345"/>
      <c r="FH4" s="346"/>
      <c r="FI4" s="346"/>
      <c r="FJ4" s="346"/>
      <c r="FK4" s="346"/>
      <c r="FL4" s="347"/>
      <c r="FM4" s="348"/>
      <c r="FN4" s="348"/>
      <c r="FO4" s="348"/>
      <c r="FP4" s="348"/>
      <c r="FQ4" s="348"/>
      <c r="FR4" s="348"/>
      <c r="FS4" s="348"/>
      <c r="FT4" s="348"/>
      <c r="FU4" s="349"/>
      <c r="FV4" s="350"/>
      <c r="FW4" s="350"/>
      <c r="FX4" s="350"/>
      <c r="FY4" s="350"/>
      <c r="FZ4" s="350"/>
      <c r="GA4" s="350"/>
      <c r="GB4" s="350"/>
      <c r="GC4" s="350"/>
      <c r="GD4" s="351"/>
      <c r="GE4" s="352"/>
      <c r="GF4" s="352"/>
      <c r="GG4" s="352"/>
      <c r="GH4" s="352"/>
      <c r="GI4" s="352"/>
      <c r="GJ4" s="352"/>
      <c r="GK4" s="352"/>
      <c r="GL4" s="352"/>
      <c r="GM4" s="352"/>
      <c r="GN4" s="352"/>
      <c r="GO4" s="352"/>
      <c r="GP4" s="353"/>
      <c r="GQ4" s="345"/>
      <c r="GR4" s="346"/>
      <c r="GS4" s="346"/>
      <c r="GT4" s="346"/>
      <c r="GU4" s="346"/>
      <c r="GV4" s="347"/>
      <c r="GW4" s="348"/>
      <c r="GX4" s="348"/>
      <c r="GY4" s="348"/>
      <c r="GZ4" s="348"/>
      <c r="HA4" s="348"/>
      <c r="HB4" s="348"/>
      <c r="HC4" s="348"/>
      <c r="HD4" s="348"/>
      <c r="HE4" s="349"/>
      <c r="HF4" s="350"/>
      <c r="HG4" s="350"/>
      <c r="HH4" s="350"/>
      <c r="HI4" s="350"/>
      <c r="HJ4" s="350"/>
      <c r="HK4" s="350"/>
      <c r="HL4" s="350"/>
      <c r="HM4" s="350"/>
      <c r="HN4" s="351"/>
      <c r="HO4" s="352"/>
      <c r="HP4" s="352"/>
      <c r="HQ4" s="352"/>
      <c r="HR4" s="352"/>
      <c r="HS4" s="352"/>
      <c r="HT4" s="352"/>
      <c r="HU4" s="352"/>
      <c r="HV4" s="352"/>
      <c r="HW4" s="352"/>
      <c r="HX4" s="352"/>
      <c r="HY4" s="352"/>
      <c r="HZ4" s="353"/>
      <c r="IA4" s="354"/>
      <c r="IB4" s="345"/>
      <c r="IC4" s="346"/>
      <c r="ID4" s="346"/>
      <c r="IE4" s="346"/>
      <c r="IF4" s="346"/>
      <c r="IG4" s="347"/>
      <c r="IH4" s="348"/>
      <c r="II4" s="348"/>
      <c r="IJ4" s="348"/>
      <c r="IK4" s="348"/>
      <c r="IL4" s="348"/>
      <c r="IM4" s="348"/>
      <c r="IN4" s="348"/>
      <c r="IO4" s="348"/>
      <c r="IP4" s="349"/>
      <c r="IQ4" s="350"/>
      <c r="IR4" s="350"/>
      <c r="IS4" s="350"/>
      <c r="IT4" s="350"/>
      <c r="IU4" s="350"/>
      <c r="IV4" s="350"/>
      <c r="IW4" s="350"/>
      <c r="IX4" s="350"/>
      <c r="IY4" s="351"/>
      <c r="IZ4" s="352"/>
      <c r="JA4" s="352"/>
      <c r="JB4" s="352"/>
      <c r="JC4" s="352"/>
      <c r="JD4" s="352"/>
      <c r="JE4" s="352"/>
      <c r="JF4" s="352"/>
      <c r="JG4" s="352"/>
      <c r="JH4" s="352"/>
      <c r="JI4" s="352"/>
      <c r="JJ4" s="352"/>
      <c r="JK4" s="391"/>
      <c r="JL4" s="391"/>
    </row>
    <row r="5" spans="1:272" ht="15" x14ac:dyDescent="0.25">
      <c r="B5" s="368"/>
      <c r="C5" s="12" t="s">
        <v>184</v>
      </c>
      <c r="D5" s="399"/>
      <c r="E5" s="17"/>
      <c r="F5" s="6"/>
      <c r="G5" s="17"/>
      <c r="H5" s="17"/>
      <c r="I5" s="20"/>
      <c r="J5" s="6"/>
      <c r="K5" s="6"/>
      <c r="L5" s="400"/>
      <c r="M5" s="401"/>
      <c r="N5" s="21"/>
      <c r="O5" s="103"/>
      <c r="P5" s="101"/>
      <c r="Q5" s="102"/>
      <c r="R5" s="21"/>
      <c r="S5" s="103"/>
      <c r="T5" s="101"/>
      <c r="U5" s="102"/>
      <c r="V5" s="21"/>
      <c r="W5" s="103"/>
      <c r="X5" s="101"/>
      <c r="Y5" s="102"/>
      <c r="Z5" s="21"/>
      <c r="AA5" s="267"/>
      <c r="AB5" s="21"/>
      <c r="AC5" s="267"/>
      <c r="AD5" s="21"/>
      <c r="AE5" s="103"/>
      <c r="AF5" s="267"/>
      <c r="AG5" s="21"/>
      <c r="AH5" s="103"/>
      <c r="AI5" s="267"/>
      <c r="AJ5" s="21"/>
      <c r="AK5" s="103"/>
      <c r="AL5" s="267"/>
      <c r="AM5" s="21"/>
      <c r="AN5" s="103"/>
      <c r="AO5" s="267"/>
      <c r="AP5" s="21"/>
      <c r="AQ5" s="103"/>
      <c r="AR5" s="267"/>
      <c r="AS5" s="21"/>
      <c r="AT5" s="103"/>
      <c r="AU5" s="267"/>
      <c r="AV5" s="21"/>
      <c r="AW5" s="103"/>
      <c r="AX5" s="267"/>
      <c r="AY5" s="21"/>
      <c r="AZ5" s="103"/>
      <c r="BA5" s="267"/>
      <c r="BB5" s="21"/>
      <c r="BC5" s="103"/>
      <c r="BD5" s="267"/>
      <c r="BE5" s="21"/>
      <c r="BF5" s="103"/>
      <c r="BG5" s="267"/>
      <c r="BH5" s="21"/>
      <c r="BI5" s="103"/>
      <c r="BJ5" s="267"/>
      <c r="BK5" s="21"/>
      <c r="BL5" s="103"/>
      <c r="BM5" s="267"/>
      <c r="BN5" s="21"/>
      <c r="BO5" s="103"/>
      <c r="BP5" s="267"/>
      <c r="BQ5" s="21"/>
      <c r="BR5" s="103"/>
      <c r="BS5" s="267"/>
      <c r="BT5" s="21"/>
      <c r="BU5" s="103"/>
      <c r="BV5" s="267"/>
      <c r="BW5" s="21"/>
      <c r="BX5" s="103"/>
      <c r="BY5" s="267"/>
      <c r="BZ5" s="21"/>
      <c r="CA5" s="103"/>
      <c r="CB5" s="267"/>
      <c r="CC5" s="21"/>
      <c r="CD5" s="284"/>
      <c r="CE5" s="267"/>
      <c r="CF5" s="21"/>
      <c r="CG5" s="103"/>
      <c r="CH5" s="267"/>
      <c r="CI5" s="21"/>
      <c r="CJ5" s="103"/>
      <c r="CK5" s="267"/>
      <c r="CL5" s="21"/>
      <c r="CM5" s="103"/>
      <c r="CN5" s="103"/>
      <c r="CO5" s="103"/>
      <c r="CP5" s="103"/>
      <c r="CQ5" s="267"/>
      <c r="CR5" s="21"/>
      <c r="CS5" s="103"/>
      <c r="CT5" s="267"/>
      <c r="CU5" s="21"/>
      <c r="CV5" s="103"/>
      <c r="CW5" s="267"/>
      <c r="CX5" s="21"/>
      <c r="CY5" s="103"/>
      <c r="CZ5" s="267"/>
      <c r="DA5" s="21"/>
      <c r="DB5" s="103"/>
      <c r="DC5" s="267"/>
      <c r="DD5" s="21"/>
      <c r="DE5" s="103"/>
      <c r="DF5" s="267"/>
      <c r="DG5" s="21"/>
      <c r="DH5" s="103"/>
      <c r="DI5" s="267"/>
      <c r="DJ5" s="21"/>
      <c r="DK5" s="103"/>
      <c r="DL5" s="267"/>
      <c r="DM5" s="21"/>
      <c r="DN5" s="103"/>
      <c r="DO5" s="267"/>
      <c r="DP5" s="213"/>
      <c r="DQ5" s="212"/>
      <c r="DR5" s="212"/>
      <c r="DS5" s="279" t="e">
        <f>AVERAGE(BE5:DO5)</f>
        <v>#DIV/0!</v>
      </c>
      <c r="DT5" s="214"/>
      <c r="DU5" s="215" t="e">
        <f>IF(DS5&gt;80, 4, (DS5-50)/20+2.5)</f>
        <v>#DIV/0!</v>
      </c>
      <c r="DV5" s="618">
        <f>COUNTIF(N5:DO5, DV$1)+COUNTIF(N5:DO5, DV$2)</f>
        <v>0</v>
      </c>
      <c r="DW5" s="228">
        <f t="shared" ref="DW5:DW6" si="0">IF(COUNTIF($N5:$Q5, FF$1)&gt;0, DW$2, 0)</f>
        <v>0</v>
      </c>
      <c r="DX5" s="229">
        <f t="shared" ref="DX5:DX6" si="1">IF(COUNTIF($R5:$U5, FF$1)&gt;0, DX$2, 0)</f>
        <v>0</v>
      </c>
      <c r="DY5" s="229">
        <f t="shared" ref="DY5:DY6" si="2">IF(COUNTIF($V5:$Y5, FF$1)&gt;0, DY$2, 0)</f>
        <v>0</v>
      </c>
      <c r="DZ5" s="229">
        <f t="shared" ref="DZ5:DZ6" si="3">IF(COUNTIF($Z5:$AA5, FF$1)&gt;0, DZ$2, 0)</f>
        <v>0</v>
      </c>
      <c r="EA5" s="229">
        <f t="shared" ref="EA5:EA6" si="4">IF(COUNTIF($AB5:$AC5, FF$1)&gt;0, EA$2, 0)</f>
        <v>0</v>
      </c>
      <c r="EB5" s="230">
        <f t="shared" ref="EB5:EB6" si="5">IF(COUNTIF($AD5:$AF5, $FF$1)&gt;0, EB$2, 0)</f>
        <v>0</v>
      </c>
      <c r="EC5" s="231">
        <f t="shared" ref="EC5:EC6" si="6">IF(COUNTIF($AG5:$AI5, $FF$1)&gt;0, EC$2, 0)</f>
        <v>0</v>
      </c>
      <c r="ED5" s="231">
        <f t="shared" ref="ED5:ED6" si="7">IF(COUNTIF($AJ5:$AL5, $FF$1)&gt;0, ED$2, 0)</f>
        <v>0</v>
      </c>
      <c r="EE5" s="231">
        <f t="shared" ref="EE5:EE6" si="8">IF(COUNTIF($AM5:$AO5, $FF$1)&gt;0, EE$2, 0)</f>
        <v>0</v>
      </c>
      <c r="EF5" s="231">
        <f t="shared" ref="EF5:EF6" si="9">IF(COUNTIF($AP5:$AR5, $FF$1)&gt;0, EF$2, 0)</f>
        <v>0</v>
      </c>
      <c r="EG5" s="231">
        <f t="shared" ref="EG5:EG6" si="10">IF(COUNTIF($AS5:$AU5, $FF$1)&gt;0, EG$2, 0)</f>
        <v>0</v>
      </c>
      <c r="EH5" s="231">
        <f t="shared" ref="EH5:EH6" si="11">IF(COUNTIF($AV5:$AX5, $FF$1)&gt;0, EH$2, 0)</f>
        <v>0</v>
      </c>
      <c r="EI5" s="231">
        <f t="shared" ref="EI5:EI6" si="12">IF(COUNTIF($AY5:$BA5, $FF$1)&gt;0, EI$2, 0)</f>
        <v>0</v>
      </c>
      <c r="EJ5" s="231">
        <f t="shared" ref="EJ5:EJ6" si="13">IF(COUNTIF($BB5:$BD5, $FF$1)&gt;0, EJ$2, 0)</f>
        <v>0</v>
      </c>
      <c r="EK5" s="232">
        <f t="shared" ref="EK5:EK6" si="14">IF(COUNTIF($BE5:$BG5, $FF$1)&gt;0, EK$2, 0)</f>
        <v>0</v>
      </c>
      <c r="EL5" s="233">
        <f t="shared" ref="EL5:EL6" si="15">IF(COUNTIF($BH5:$BJ5, $FF$1)&gt;0, EL$2, 0)</f>
        <v>0</v>
      </c>
      <c r="EM5" s="233">
        <f t="shared" ref="EM5:EM6" si="16">IF(COUNTIF($BK5:$BM5, $FF$1)&gt;0, EM$2, 0)</f>
        <v>0</v>
      </c>
      <c r="EN5" s="233">
        <f t="shared" ref="EN5:EN6" si="17">IF(COUNTIF($BN5:$BP5, $FF$1)&gt;0, EN$2, 0)</f>
        <v>0</v>
      </c>
      <c r="EO5" s="233">
        <f t="shared" ref="EO5:EO6" si="18">IF(COUNTIF($BQ5:$BS5, $FF$1)&gt;0, EO$2, 0)</f>
        <v>0</v>
      </c>
      <c r="EP5" s="233">
        <f t="shared" ref="EP5:EP6" si="19">IF(COUNTIF($BT5:$BV5, $FF$1)&gt;0, EP$2, 0)</f>
        <v>0</v>
      </c>
      <c r="EQ5" s="233">
        <f t="shared" ref="EQ5:EQ6" si="20">IF(COUNTIF($BW5:$BY5, $FF$1)&gt;0, EQ$2, 0)</f>
        <v>0</v>
      </c>
      <c r="ER5" s="233">
        <f t="shared" ref="ER5:ER6" si="21">IF(COUNTIF($BZ5:$CB5, $FF$1)&gt;0, ER$2, 0)</f>
        <v>0</v>
      </c>
      <c r="ES5" s="233">
        <f t="shared" ref="ES5:ES6" si="22">IF(COUNTIF($CC5:$CE5, $FF$1)&gt;0, ES$2, 0)</f>
        <v>0</v>
      </c>
      <c r="ET5" s="234">
        <f t="shared" ref="ET5:ET6" si="23">IF(COUNTIF($CF5:$CH5, $FF$1)&gt;0, ET$2, 0)</f>
        <v>0</v>
      </c>
      <c r="EU5" s="235">
        <f t="shared" ref="EU5:EU6" si="24">IF(COUNTIF($CI5:$CK5, $FF$1)&gt;0, EU$2, 0)</f>
        <v>0</v>
      </c>
      <c r="EV5" s="235">
        <f t="shared" ref="EV5:EV6" si="25">IF(COUNTIF($CL5:$CN5, $FF$1)&gt;0, EV$2, 0)</f>
        <v>0</v>
      </c>
      <c r="EW5" s="235">
        <f t="shared" ref="EW5:EW6" si="26">IF(COUNTIF($CO5:$CQ5, $FF$1)&gt;0, EW$2, 0)</f>
        <v>0</v>
      </c>
      <c r="EX5" s="235">
        <f t="shared" ref="EX5:EX6" si="27">IF(COUNTIF($CR5:$CT5, $FF$1)&gt;0, EX$2, 0)</f>
        <v>0</v>
      </c>
      <c r="EY5" s="235">
        <f t="shared" ref="EY5:EY6" si="28">IF(COUNTIF($CU5:$CW5, $FF$1)&gt;0, EY$2, 0)</f>
        <v>0</v>
      </c>
      <c r="EZ5" s="235">
        <f t="shared" ref="EZ5:EZ6" si="29">IF(COUNTIF($CX5:$CZ5, $FF$1)&gt;0, EZ$2, 0)</f>
        <v>0</v>
      </c>
      <c r="FA5" s="235">
        <f t="shared" ref="FA5:FA6" si="30">IF(COUNTIF($DA5:$DC5, $FF$1)&gt;0, FA$2, 0)</f>
        <v>0</v>
      </c>
      <c r="FB5" s="235">
        <f t="shared" ref="FB5:FB6" si="31">IF(COUNTIF($DD5:$DF5, $FF$1)&gt;0, FB$2, 0)</f>
        <v>0</v>
      </c>
      <c r="FC5" s="235">
        <f t="shared" ref="FC5:FC6" si="32">IF(COUNTIF($DG5:$DI5, $FF$1)&gt;0, FC$2, 0)</f>
        <v>0</v>
      </c>
      <c r="FD5" s="235">
        <f t="shared" ref="FD5:FD6" si="33">IF(COUNTIF($DJ5:$DL5, $FF$1)&gt;0, FD$2, 0)</f>
        <v>0</v>
      </c>
      <c r="FE5" s="235">
        <f t="shared" ref="FE5:FE6" si="34">IF(COUNTIF($DM5:$DO5, $FF$1)&gt;0, FE$2, 0)</f>
        <v>0</v>
      </c>
      <c r="FF5" s="236">
        <f t="shared" ref="FF5:FF46" si="35">SUM(DW5:FE5)</f>
        <v>0</v>
      </c>
      <c r="FG5" s="237">
        <f t="shared" ref="FG5:FG6" si="36">IF(COUNTIF($N5:$Q5, GP$1)&gt;0, FG$2, 0)</f>
        <v>0</v>
      </c>
      <c r="FH5" s="229">
        <f t="shared" ref="FH5:FH6" si="37">IF(COUNTIF($R5:$U5, GP$1)&gt;0, FH$2, 0)</f>
        <v>0</v>
      </c>
      <c r="FI5" s="229">
        <f t="shared" ref="FI5:FI6" si="38">IF(COUNTIF($V5:$Y5, GP$1)&gt;0, FI$2, 0)</f>
        <v>0</v>
      </c>
      <c r="FJ5" s="229">
        <f t="shared" ref="FJ5:FJ6" si="39">IF(COUNTIF($Z5:$AA5, GP$1)&gt;0, FJ$2, 0)</f>
        <v>0</v>
      </c>
      <c r="FK5" s="229">
        <f t="shared" ref="FK5:FK6" si="40">IF(COUNTIF($AB5:$AC5, GP$1)&gt;0, FK$2, 0)</f>
        <v>0</v>
      </c>
      <c r="FL5" s="230">
        <f t="shared" ref="FL5:FL6" si="41">IF(COUNTIF($AD5:$AF5, $GP$1)&gt;0, FL$2, 0)</f>
        <v>0</v>
      </c>
      <c r="FM5" s="231">
        <f t="shared" ref="FM5:FM6" si="42">IF(COUNTIF($AG5:$AI5, $GP$1)&gt;0, FM$2, 0)</f>
        <v>0</v>
      </c>
      <c r="FN5" s="231">
        <f t="shared" ref="FN5:FN6" si="43">IF(COUNTIF($AJ5:$AL5, $GP$1)&gt;0, FN$2, 0)</f>
        <v>0</v>
      </c>
      <c r="FO5" s="231">
        <f t="shared" ref="FO5:FO6" si="44">IF(COUNTIF($AM5:$AO5, $GP$1)&gt;0, FO$2, 0)</f>
        <v>0</v>
      </c>
      <c r="FP5" s="231">
        <f t="shared" ref="FP5:FP6" si="45">IF(COUNTIF($AP5:$AR5, $GP$1)&gt;0, FP$2, 0)</f>
        <v>0</v>
      </c>
      <c r="FQ5" s="231">
        <f t="shared" ref="FQ5:FQ6" si="46">IF(COUNTIF($AS5:$AU5, $GP$1)&gt;0, FQ$2, 0)</f>
        <v>0</v>
      </c>
      <c r="FR5" s="231">
        <f t="shared" ref="FR5:FR6" si="47">IF(COUNTIF($AV5:$AX5, $GP$1)&gt;0, FR$2, 0)</f>
        <v>0</v>
      </c>
      <c r="FS5" s="231">
        <f t="shared" ref="FS5:FS6" si="48">IF(COUNTIF($AY5:$BA5, $GP$1)&gt;0, FS$2, 0)</f>
        <v>0</v>
      </c>
      <c r="FT5" s="231">
        <f t="shared" ref="FT5:FT6" si="49">IF(COUNTIF($BB5:$BD5, $GP$1)&gt;0, FT$2, 0)</f>
        <v>0</v>
      </c>
      <c r="FU5" s="232">
        <f t="shared" ref="FU5:FU6" si="50">IF(COUNTIF($BE5:$BG5, $GP$1)&gt;0, FU$2, 0)</f>
        <v>0</v>
      </c>
      <c r="FV5" s="233">
        <f t="shared" ref="FV5:FV6" si="51">IF(COUNTIF($BH5:$BJ5, $GP$1)&gt;0, FV$2, 0)</f>
        <v>0</v>
      </c>
      <c r="FW5" s="233">
        <f t="shared" ref="FW5:FW6" si="52">IF(COUNTIF($BK5:$BM5, $GP$1)&gt;0, FW$2, 0)</f>
        <v>0</v>
      </c>
      <c r="FX5" s="233">
        <f t="shared" ref="FX5:FX6" si="53">IF(COUNTIF($BN5:$BP5, $GP$1)&gt;0, FX$2, 0)</f>
        <v>0</v>
      </c>
      <c r="FY5" s="233">
        <f t="shared" ref="FY5:FY6" si="54">IF(COUNTIF($BQ5:$BS5, $GP$1)&gt;0, FY$2, 0)</f>
        <v>0</v>
      </c>
      <c r="FZ5" s="233">
        <f t="shared" ref="FZ5:FZ6" si="55">IF(COUNTIF($BT5:$BV5, $GP$1)&gt;0, FZ$2, 0)</f>
        <v>0</v>
      </c>
      <c r="GA5" s="233">
        <f t="shared" ref="GA5:GA6" si="56">IF(COUNTIF($BW5:$BY5, $GP$1)&gt;0, GA$2, 0)</f>
        <v>0</v>
      </c>
      <c r="GB5" s="233">
        <f t="shared" ref="GB5:GB6" si="57">IF(COUNTIF($BZ5:$CB5, $GP$1)&gt;0, GB$2, 0)</f>
        <v>0</v>
      </c>
      <c r="GC5" s="233">
        <f t="shared" ref="GC5:GC6" si="58">IF(COUNTIF($CC5:$CE5, $GP$1)&gt;0, GC$2, 0)</f>
        <v>0</v>
      </c>
      <c r="GD5" s="234">
        <f t="shared" ref="GD5:GD6" si="59">IF(COUNTIF($CF5:$CH5, $GP$1)&gt;0, GD$2, 0)</f>
        <v>0</v>
      </c>
      <c r="GE5" s="235">
        <f t="shared" ref="GE5:GE6" si="60">IF(COUNTIF($CI5:$CK5, $GP$1)&gt;0, GE$2, 0)</f>
        <v>0</v>
      </c>
      <c r="GF5" s="235">
        <f t="shared" ref="GF5:GF6" si="61">IF(COUNTIF($CL5:$CN5, $GP$1)&gt;0, GF$2, 0)</f>
        <v>0</v>
      </c>
      <c r="GG5" s="235">
        <f t="shared" ref="GG5:GG6" si="62">IF(COUNTIF($CO5:$CQ5, $GP$1)&gt;0, GG$2, 0)</f>
        <v>0</v>
      </c>
      <c r="GH5" s="235">
        <f t="shared" ref="GH5:GH6" si="63">IF(COUNTIF($CR5:$CT5, $GP$1)&gt;0, GH$2, 0)</f>
        <v>0</v>
      </c>
      <c r="GI5" s="235">
        <f t="shared" ref="GI5:GI6" si="64">IF(COUNTIF($CU5:$CW5, $GP$1)&gt;0, GI$2, 0)</f>
        <v>0</v>
      </c>
      <c r="GJ5" s="235">
        <f t="shared" ref="GJ5:GJ6" si="65">IF(COUNTIF($CX5:$CZ5, $GP$1)&gt;0, GJ$2, 0)</f>
        <v>0</v>
      </c>
      <c r="GK5" s="235">
        <f t="shared" ref="GK5:GK6" si="66">IF(COUNTIF($DA5:$DC5, $GP$1)&gt;0, GK$2, 0)</f>
        <v>0</v>
      </c>
      <c r="GL5" s="235">
        <f t="shared" ref="GL5:GL6" si="67">IF(COUNTIF($DD5:$DF5, $GP$1)&gt;0, GL$2, 0)</f>
        <v>0</v>
      </c>
      <c r="GM5" s="235">
        <f t="shared" ref="GM5:GM6" si="68">IF(COUNTIF($DG5:$DI5, $GP$1)&gt;0, GM$2, 0)</f>
        <v>0</v>
      </c>
      <c r="GN5" s="235">
        <f t="shared" ref="GN5:GN6" si="69">IF(COUNTIF($DJ5:$DL5, $GP$1)&gt;0, GN$2, 0)</f>
        <v>0</v>
      </c>
      <c r="GO5" s="235">
        <f t="shared" ref="GO5:GO6" si="70">IF(COUNTIF($DM5:$DO5, $GP$1)&gt;0, GO$2, 0)</f>
        <v>0</v>
      </c>
      <c r="GP5" s="236">
        <f t="shared" ref="GP5:GP46" si="71">SUM(FG5:GO5)</f>
        <v>0</v>
      </c>
      <c r="GQ5" s="237">
        <f t="shared" ref="GQ5:GQ6" si="72">IF(COUNTIF($N5:$Q5, HZ$1)&gt;0, GQ$2, 0)</f>
        <v>0</v>
      </c>
      <c r="GR5" s="229">
        <f t="shared" ref="GR5:GR6" si="73">IF(COUNTIF($R5:$U5, HZ$1)&gt;0, GR$2, 0)</f>
        <v>0</v>
      </c>
      <c r="GS5" s="229">
        <f t="shared" ref="GS5:GS6" si="74">IF(COUNTIF($V5:$Y5, HZ$1)&gt;0, GS$2, 0)</f>
        <v>0</v>
      </c>
      <c r="GT5" s="229">
        <f t="shared" ref="GT5:GT6" si="75">IF(COUNTIF($Z5:$AA5, HZ$1)&gt;0, GT$2, 0)</f>
        <v>0</v>
      </c>
      <c r="GU5" s="229">
        <f t="shared" ref="GU5:GU6" si="76">IF(COUNTIF($AB5:$AC5, HZ$1)&gt;0, GU$2, 0)</f>
        <v>0</v>
      </c>
      <c r="GV5" s="230">
        <f t="shared" ref="GV5:GV6" si="77">IF(COUNTIF($AD5:$AF5, $HZ$1)&gt;0, GV$2, 0)</f>
        <v>0</v>
      </c>
      <c r="GW5" s="231">
        <f t="shared" ref="GW5:GW6" si="78">IF(COUNTIF($AG5:$AI5, $HZ$1)&gt;0, GW$2, 0)</f>
        <v>0</v>
      </c>
      <c r="GX5" s="231">
        <f t="shared" ref="GX5:GX6" si="79">IF(COUNTIF($AJ5:$AL5, $HZ$1)&gt;0, GX$2, 0)</f>
        <v>0</v>
      </c>
      <c r="GY5" s="231">
        <f t="shared" ref="GY5:GY6" si="80">IF(COUNTIF($AM5:$AO5, $HZ$1)&gt;0, GY$2, 0)</f>
        <v>0</v>
      </c>
      <c r="GZ5" s="231">
        <f t="shared" ref="GZ5:GZ6" si="81">IF(COUNTIF($AP5:$AR5, $HZ$1)&gt;0, GZ$2, 0)</f>
        <v>0</v>
      </c>
      <c r="HA5" s="231">
        <f t="shared" ref="HA5:HA6" si="82">IF(COUNTIF($AS5:$AU5, $HZ$1)&gt;0, HA$2, 0)</f>
        <v>0</v>
      </c>
      <c r="HB5" s="231">
        <f t="shared" ref="HB5:HB6" si="83">IF(COUNTIF($AV5:$AX5, $HZ$1)&gt;0, HB$2, 0)</f>
        <v>0</v>
      </c>
      <c r="HC5" s="231">
        <f t="shared" ref="HC5:HC6" si="84">IF(COUNTIF($AY5:$BA5, $HZ$1)&gt;0, HC$2, 0)</f>
        <v>0</v>
      </c>
      <c r="HD5" s="231">
        <f t="shared" ref="HD5:HD6" si="85">IF(COUNTIF($BB5:$BD5, $HZ$1)&gt;0, HD$2, 0)</f>
        <v>0</v>
      </c>
      <c r="HE5" s="232">
        <f t="shared" ref="HE5:HE6" si="86">IF(COUNTIF($BE5:$BG5, $HZ$1)&gt;0, HE$2, 0)</f>
        <v>0</v>
      </c>
      <c r="HF5" s="233">
        <f t="shared" ref="HF5:HF6" si="87">IF(COUNTIF($BH5:$BJ5, $HZ$1)&gt;0, HF$2, 0)</f>
        <v>0</v>
      </c>
      <c r="HG5" s="233">
        <f t="shared" ref="HG5:HG6" si="88">IF(COUNTIF($BK5:$BM5, $HZ$1)&gt;0, HG$2, 0)</f>
        <v>0</v>
      </c>
      <c r="HH5" s="233">
        <f t="shared" ref="HH5:HH6" si="89">IF(COUNTIF($BN5:$BP5, $HZ$1)&gt;0, HH$2, 0)</f>
        <v>0</v>
      </c>
      <c r="HI5" s="233">
        <f t="shared" ref="HI5:HI6" si="90">IF(COUNTIF($BQ5:$BS5, $HZ$1)&gt;0, HI$2, 0)</f>
        <v>0</v>
      </c>
      <c r="HJ5" s="233">
        <f t="shared" ref="HJ5:HJ6" si="91">IF(COUNTIF($BT5:$BV5, $HZ$1)&gt;0, HJ$2, 0)</f>
        <v>0</v>
      </c>
      <c r="HK5" s="233">
        <f t="shared" ref="HK5:HK6" si="92">IF(COUNTIF($BW5:$BY5, $HZ$1)&gt;0, HK$2, 0)</f>
        <v>0</v>
      </c>
      <c r="HL5" s="233">
        <f t="shared" ref="HL5:HL6" si="93">IF(COUNTIF($BZ5:$CB5, $HZ$1)&gt;0, HL$2, 0)</f>
        <v>0</v>
      </c>
      <c r="HM5" s="233">
        <f t="shared" ref="HM5:HM6" si="94">IF(COUNTIF($CC5:$CE5, $HZ$1)&gt;0, HM$2, 0)</f>
        <v>0</v>
      </c>
      <c r="HN5" s="234">
        <f t="shared" ref="HN5:HN6" si="95">IF(COUNTIF($CF5:$CH5, $HZ$1)&gt;0, HN$2, 0)</f>
        <v>0</v>
      </c>
      <c r="HO5" s="235">
        <f t="shared" ref="HO5:HO6" si="96">IF(COUNTIF($CI5:$CK5, $HZ$1)&gt;0, HO$2, 0)</f>
        <v>0</v>
      </c>
      <c r="HP5" s="235">
        <f t="shared" ref="HP5:HP6" si="97">IF(COUNTIF($CL5:$CN5, $HZ$1)&gt;0, HP$2, 0)</f>
        <v>0</v>
      </c>
      <c r="HQ5" s="235">
        <f t="shared" ref="HQ5:HQ6" si="98">IF(COUNTIF($CO5:$CQ5, $HZ$1)&gt;0, HQ$2, 0)</f>
        <v>0</v>
      </c>
      <c r="HR5" s="235">
        <f t="shared" ref="HR5:HR6" si="99">IF(COUNTIF($CR5:$CT5, $HZ$1)&gt;0, HR$2, 0)</f>
        <v>0</v>
      </c>
      <c r="HS5" s="235">
        <f t="shared" ref="HS5:HS6" si="100">IF(COUNTIF($CU5:$CW5, $HZ$1)&gt;0, HS$2, 0)</f>
        <v>0</v>
      </c>
      <c r="HT5" s="235">
        <f t="shared" ref="HT5:HT6" si="101">IF(COUNTIF($CX5:$CZ5, $HZ$1)&gt;0, HT$2, 0)</f>
        <v>0</v>
      </c>
      <c r="HU5" s="235">
        <f t="shared" ref="HU5:HU6" si="102">IF(COUNTIF($DA5:$DC5, $HZ$1)&gt;0, HU$2, 0)</f>
        <v>0</v>
      </c>
      <c r="HV5" s="235">
        <f t="shared" ref="HV5:HV6" si="103">IF(COUNTIF($DD5:$DF5, $HZ$1)&gt;0, HV$2, 0)</f>
        <v>0</v>
      </c>
      <c r="HW5" s="235">
        <f t="shared" ref="HW5:HW6" si="104">IF(COUNTIF($DG5:$DI5, $HZ$1)&gt;0, HW$2, 0)</f>
        <v>0</v>
      </c>
      <c r="HX5" s="235">
        <f t="shared" ref="HX5:HX6" si="105">IF(COUNTIF($DJ5:$DL5, $HZ$1)&gt;0, HX$2, 0)</f>
        <v>0</v>
      </c>
      <c r="HY5" s="235">
        <f t="shared" ref="HY5:HY6" si="106">IF(COUNTIF($DM5:$DO5, $HZ$1)&gt;0, HY$2, 0)</f>
        <v>0</v>
      </c>
      <c r="HZ5" s="236">
        <f t="shared" ref="HZ5:HZ46" si="107">SUM(GQ5:HY5)</f>
        <v>0</v>
      </c>
      <c r="IA5" s="238">
        <f t="shared" ref="IA5:IA6" si="108">IF(COUNTIF($DJ5:$DL5, $IC$1)&gt;0, IA$2, 0)</f>
        <v>0</v>
      </c>
      <c r="IB5" s="237">
        <f t="shared" ref="IB5:IB46" si="109">IF(MAX($N5:$Q5)&gt;=40, IB$2, 0)</f>
        <v>0</v>
      </c>
      <c r="IC5" s="229">
        <f t="shared" ref="IC5:IC6" si="110">IF(MAX($R5:$U5)&gt;=40, IC$2, 0)</f>
        <v>0</v>
      </c>
      <c r="ID5" s="229">
        <f t="shared" ref="ID5:ID6" si="111">IF(MAX($V5:$Y5)&gt;=40, ID$2, 0)</f>
        <v>0</v>
      </c>
      <c r="IE5" s="229">
        <f t="shared" ref="IE5:IE6" si="112">IF(MAX($Z5:$AA5)&gt;=40, IE$2, 0)</f>
        <v>0</v>
      </c>
      <c r="IF5" s="229">
        <f t="shared" ref="IF5:IF6" si="113">IF(MAX($AB5:$AC5)&gt;=40, IF$2, 0)</f>
        <v>0</v>
      </c>
      <c r="IG5" s="230">
        <f t="shared" ref="IG5:IG6" si="114">IF(MAX($AD5:$AF5)&gt;=40, IG$2, 0)</f>
        <v>0</v>
      </c>
      <c r="IH5" s="231">
        <f t="shared" ref="IH5:IH6" si="115">IF(MAX($AG5:$AI5)&gt;=40, IH$2, 0)</f>
        <v>0</v>
      </c>
      <c r="II5" s="231">
        <f t="shared" ref="II5:II6" si="116">IF(MAX($AJ5:$AL5)&gt;=40, II$2, 0)</f>
        <v>0</v>
      </c>
      <c r="IJ5" s="231">
        <f t="shared" ref="IJ5:IJ6" si="117">IF(MAX($AM5:$AO5)&gt;=40, IJ$2, 0)</f>
        <v>0</v>
      </c>
      <c r="IK5" s="231">
        <f t="shared" ref="IK5:IK6" si="118">IF(MAX($AP5:$AR5)&gt;=40, IK$2, 0)</f>
        <v>0</v>
      </c>
      <c r="IL5" s="231">
        <f t="shared" ref="IL5:IL6" si="119">IF(MAX($AS5:$AU5)&gt;=40, IL$2, 0)</f>
        <v>0</v>
      </c>
      <c r="IM5" s="231">
        <f t="shared" ref="IM5:IM6" si="120">IF(MAX($AV5:$AX5)&gt;=40, IM$2, 0)</f>
        <v>0</v>
      </c>
      <c r="IN5" s="231">
        <f t="shared" ref="IN5:IN6" si="121">IF(MAX($AY5:$BA5)&gt;=40, IN$2, 0)</f>
        <v>0</v>
      </c>
      <c r="IO5" s="231">
        <f t="shared" ref="IO5:IO6" si="122">IF(MAX($BB5:$BD5)&gt;=40, IO$2, 0)</f>
        <v>0</v>
      </c>
      <c r="IP5" s="232">
        <f t="shared" ref="IP5:IP6" si="123">IF(MAX($BE5:$BG5)&gt;=40, IP$2, 0)</f>
        <v>0</v>
      </c>
      <c r="IQ5" s="233">
        <f t="shared" ref="IQ5:IQ6" si="124">IF(MAX($BH5:$BJ5)&gt;=40, IQ$2, 0)</f>
        <v>0</v>
      </c>
      <c r="IR5" s="233">
        <f t="shared" ref="IR5:IR6" si="125">IF(MAX($BK5:$BM5)&gt;=40, IR$2, 0)</f>
        <v>0</v>
      </c>
      <c r="IS5" s="233">
        <f t="shared" ref="IS5:IS6" si="126">IF(MAX($BN5:$BP5)&gt;=40, IS$2, 0)</f>
        <v>0</v>
      </c>
      <c r="IT5" s="233">
        <f t="shared" ref="IT5:IT6" si="127">IF(MAX($BQ5:$BS5)&gt;=40, IT$2, 0)</f>
        <v>0</v>
      </c>
      <c r="IU5" s="233">
        <f t="shared" ref="IU5:IU6" si="128">IF(MAX($BT5:$BV5)&gt;=40, IU$2, 0)</f>
        <v>0</v>
      </c>
      <c r="IV5" s="233">
        <f t="shared" ref="IV5:IV6" si="129">IF(MAX($BW5:$BY5)&gt;=40, IV$2, 0)</f>
        <v>0</v>
      </c>
      <c r="IW5" s="233">
        <f t="shared" ref="IW5:IW6" si="130">IF(MAX($BZ5:$CB5)&gt;=40, IW$2, 0)</f>
        <v>0</v>
      </c>
      <c r="IX5" s="233">
        <f t="shared" ref="IX5:IX6" si="131">IF(MAX($CC5:$CE5)&gt;=40, IX$2, 0)</f>
        <v>0</v>
      </c>
      <c r="IY5" s="234">
        <f t="shared" ref="IY5:IY6" si="132">IF(MAX($CF5:$CH5)&gt;=40, IY$2, 0)</f>
        <v>0</v>
      </c>
      <c r="IZ5" s="235">
        <f t="shared" ref="IZ5:IZ6" si="133">IF(MAX($CI5:$CK5)&gt;=40, IZ$2, 0)</f>
        <v>0</v>
      </c>
      <c r="JA5" s="235">
        <f t="shared" ref="JA5:JA6" si="134">IF(MAX($CL5:$CN5)&gt;=40, JA$2, 0)</f>
        <v>0</v>
      </c>
      <c r="JB5" s="235">
        <f t="shared" ref="JB5:JB6" si="135">IF(MAX($CO5:$CQ5)&gt;=40, JB$2, 0)</f>
        <v>0</v>
      </c>
      <c r="JC5" s="235">
        <f t="shared" ref="JC5:JC6" si="136">IF(MAX($CR5:$CT5)&gt;=40, JC$2, 0)</f>
        <v>0</v>
      </c>
      <c r="JD5" s="235">
        <f t="shared" ref="JD5:JD6" si="137">IF(MAX($CU5:$CW5)&gt;=40, JD$2, 0)</f>
        <v>0</v>
      </c>
      <c r="JE5" s="235">
        <f t="shared" ref="JE5:JE6" si="138">IF(MAX($CX5:$CZ5)&gt;=40, JE$2, 0)</f>
        <v>0</v>
      </c>
      <c r="JF5" s="235">
        <f t="shared" ref="JF5:JF6" si="139">IF(MAX($DA5:$DC5)&gt;=40, JF$2, 0)</f>
        <v>0</v>
      </c>
      <c r="JG5" s="235">
        <f t="shared" ref="JG5:JG6" si="140">IF(MAX($DD5:$DF5)&gt;=40, JG$2, 0)</f>
        <v>0</v>
      </c>
      <c r="JH5" s="235">
        <f t="shared" ref="JH5:JH6" si="141">IF(MAX($DG5:$DI5)&gt;=40, JH$2, 0)</f>
        <v>0</v>
      </c>
      <c r="JI5" s="235">
        <f t="shared" ref="JI5:JI6" si="142">IF(MAX($DJ5:$DL5)&gt;=40, JI$2, 0)</f>
        <v>0</v>
      </c>
      <c r="JJ5" s="235">
        <f t="shared" ref="JJ5:JJ6" si="143">IF(MAX($DM5:$DO5)&gt;=40, JJ$2, 0)</f>
        <v>0</v>
      </c>
      <c r="JK5" s="392">
        <f t="shared" ref="JK5:JK46" si="144">SUM(IG5:IW5, IY5:JJ5)</f>
        <v>0</v>
      </c>
      <c r="JL5" s="392">
        <f t="shared" ref="JL5:JL46" si="145">SUM(IB5:IF5, IX5)</f>
        <v>0</v>
      </c>
    </row>
    <row r="6" spans="1:272" ht="15" x14ac:dyDescent="0.25">
      <c r="B6" s="368"/>
      <c r="C6" s="12" t="s">
        <v>184</v>
      </c>
      <c r="D6" s="399"/>
      <c r="E6" s="17"/>
      <c r="F6" s="6"/>
      <c r="G6" s="17"/>
      <c r="H6" s="17"/>
      <c r="I6" s="20"/>
      <c r="J6" s="6"/>
      <c r="K6" s="6"/>
      <c r="L6" s="400"/>
      <c r="M6" s="401"/>
      <c r="N6" s="21"/>
      <c r="O6" s="103"/>
      <c r="P6" s="101"/>
      <c r="Q6" s="102"/>
      <c r="R6" s="21"/>
      <c r="S6" s="103"/>
      <c r="T6" s="101"/>
      <c r="U6" s="102"/>
      <c r="V6" s="21"/>
      <c r="W6" s="103"/>
      <c r="X6" s="101"/>
      <c r="Y6" s="102"/>
      <c r="Z6" s="21"/>
      <c r="AA6" s="267"/>
      <c r="AB6" s="21"/>
      <c r="AC6" s="267"/>
      <c r="AD6" s="21"/>
      <c r="AE6" s="103"/>
      <c r="AF6" s="267"/>
      <c r="AG6" s="21"/>
      <c r="AH6" s="103"/>
      <c r="AI6" s="267"/>
      <c r="AJ6" s="21"/>
      <c r="AK6" s="103"/>
      <c r="AL6" s="267"/>
      <c r="AM6" s="21"/>
      <c r="AN6" s="103"/>
      <c r="AO6" s="267"/>
      <c r="AP6" s="21"/>
      <c r="AQ6" s="103"/>
      <c r="AR6" s="267"/>
      <c r="AS6" s="21"/>
      <c r="AT6" s="103"/>
      <c r="AU6" s="267"/>
      <c r="AV6" s="21"/>
      <c r="AW6" s="103"/>
      <c r="AX6" s="267"/>
      <c r="AY6" s="21"/>
      <c r="AZ6" s="103"/>
      <c r="BA6" s="267"/>
      <c r="BB6" s="21"/>
      <c r="BC6" s="103"/>
      <c r="BD6" s="267"/>
      <c r="BE6" s="21"/>
      <c r="BF6" s="103"/>
      <c r="BG6" s="267"/>
      <c r="BH6" s="21"/>
      <c r="BI6" s="103"/>
      <c r="BJ6" s="267"/>
      <c r="BK6" s="21"/>
      <c r="BL6" s="103"/>
      <c r="BM6" s="267"/>
      <c r="BN6" s="21"/>
      <c r="BO6" s="103"/>
      <c r="BP6" s="267"/>
      <c r="BQ6" s="21"/>
      <c r="BR6" s="103"/>
      <c r="BS6" s="267"/>
      <c r="BT6" s="21"/>
      <c r="BU6" s="103"/>
      <c r="BV6" s="267"/>
      <c r="BW6" s="21"/>
      <c r="BX6" s="103"/>
      <c r="BY6" s="267"/>
      <c r="BZ6" s="21"/>
      <c r="CA6" s="103"/>
      <c r="CB6" s="267"/>
      <c r="CC6" s="21"/>
      <c r="CD6" s="284"/>
      <c r="CE6" s="267"/>
      <c r="CF6" s="21"/>
      <c r="CG6" s="103"/>
      <c r="CH6" s="267"/>
      <c r="CI6" s="21"/>
      <c r="CJ6" s="103"/>
      <c r="CK6" s="267"/>
      <c r="CL6" s="21"/>
      <c r="CM6" s="103"/>
      <c r="CN6" s="103"/>
      <c r="CO6" s="103"/>
      <c r="CP6" s="103"/>
      <c r="CQ6" s="267"/>
      <c r="CR6" s="21"/>
      <c r="CS6" s="103"/>
      <c r="CT6" s="267"/>
      <c r="CU6" s="21"/>
      <c r="CV6" s="103"/>
      <c r="CW6" s="267"/>
      <c r="CX6" s="21"/>
      <c r="CY6" s="103"/>
      <c r="CZ6" s="267"/>
      <c r="DA6" s="21"/>
      <c r="DB6" s="103"/>
      <c r="DC6" s="267"/>
      <c r="DD6" s="21"/>
      <c r="DE6" s="103"/>
      <c r="DF6" s="267"/>
      <c r="DG6" s="21"/>
      <c r="DH6" s="103"/>
      <c r="DI6" s="267"/>
      <c r="DJ6" s="21"/>
      <c r="DK6" s="103"/>
      <c r="DL6" s="267"/>
      <c r="DM6" s="21"/>
      <c r="DN6" s="103"/>
      <c r="DO6" s="267"/>
      <c r="DP6" s="213"/>
      <c r="DQ6" s="212"/>
      <c r="DR6" s="212"/>
      <c r="DS6" s="279" t="e">
        <f>AVERAGE(BE6:DO6)</f>
        <v>#DIV/0!</v>
      </c>
      <c r="DT6" s="214"/>
      <c r="DU6" s="215" t="e">
        <f>IF(DS6&gt;80, 4, (DS6-50)/20+2.5)</f>
        <v>#DIV/0!</v>
      </c>
      <c r="DV6" s="618">
        <f>COUNTIF(N6:DO6, DV$1)+COUNTIF(N6:DO6, DV$2)</f>
        <v>0</v>
      </c>
      <c r="DW6" s="228">
        <f t="shared" si="0"/>
        <v>0</v>
      </c>
      <c r="DX6" s="229">
        <f t="shared" si="1"/>
        <v>0</v>
      </c>
      <c r="DY6" s="229">
        <f t="shared" si="2"/>
        <v>0</v>
      </c>
      <c r="DZ6" s="229">
        <f t="shared" si="3"/>
        <v>0</v>
      </c>
      <c r="EA6" s="229">
        <f t="shared" si="4"/>
        <v>0</v>
      </c>
      <c r="EB6" s="230">
        <f t="shared" si="5"/>
        <v>0</v>
      </c>
      <c r="EC6" s="231">
        <f t="shared" si="6"/>
        <v>0</v>
      </c>
      <c r="ED6" s="231">
        <f t="shared" si="7"/>
        <v>0</v>
      </c>
      <c r="EE6" s="231">
        <f t="shared" si="8"/>
        <v>0</v>
      </c>
      <c r="EF6" s="231">
        <f t="shared" si="9"/>
        <v>0</v>
      </c>
      <c r="EG6" s="231">
        <f t="shared" si="10"/>
        <v>0</v>
      </c>
      <c r="EH6" s="231">
        <f t="shared" si="11"/>
        <v>0</v>
      </c>
      <c r="EI6" s="231">
        <f t="shared" si="12"/>
        <v>0</v>
      </c>
      <c r="EJ6" s="231">
        <f t="shared" si="13"/>
        <v>0</v>
      </c>
      <c r="EK6" s="232">
        <f t="shared" si="14"/>
        <v>0</v>
      </c>
      <c r="EL6" s="233">
        <f t="shared" si="15"/>
        <v>0</v>
      </c>
      <c r="EM6" s="233">
        <f t="shared" si="16"/>
        <v>0</v>
      </c>
      <c r="EN6" s="233">
        <f t="shared" si="17"/>
        <v>0</v>
      </c>
      <c r="EO6" s="233">
        <f t="shared" si="18"/>
        <v>0</v>
      </c>
      <c r="EP6" s="233">
        <f t="shared" si="19"/>
        <v>0</v>
      </c>
      <c r="EQ6" s="233">
        <f t="shared" si="20"/>
        <v>0</v>
      </c>
      <c r="ER6" s="233">
        <f t="shared" si="21"/>
        <v>0</v>
      </c>
      <c r="ES6" s="233">
        <f t="shared" si="22"/>
        <v>0</v>
      </c>
      <c r="ET6" s="234">
        <f t="shared" si="23"/>
        <v>0</v>
      </c>
      <c r="EU6" s="235">
        <f t="shared" si="24"/>
        <v>0</v>
      </c>
      <c r="EV6" s="235">
        <f t="shared" si="25"/>
        <v>0</v>
      </c>
      <c r="EW6" s="235">
        <f t="shared" si="26"/>
        <v>0</v>
      </c>
      <c r="EX6" s="235">
        <f t="shared" si="27"/>
        <v>0</v>
      </c>
      <c r="EY6" s="235">
        <f t="shared" si="28"/>
        <v>0</v>
      </c>
      <c r="EZ6" s="235">
        <f t="shared" si="29"/>
        <v>0</v>
      </c>
      <c r="FA6" s="235">
        <f t="shared" si="30"/>
        <v>0</v>
      </c>
      <c r="FB6" s="235">
        <f t="shared" si="31"/>
        <v>0</v>
      </c>
      <c r="FC6" s="235">
        <f t="shared" si="32"/>
        <v>0</v>
      </c>
      <c r="FD6" s="235">
        <f t="shared" si="33"/>
        <v>0</v>
      </c>
      <c r="FE6" s="235">
        <f t="shared" si="34"/>
        <v>0</v>
      </c>
      <c r="FF6" s="236">
        <f t="shared" si="35"/>
        <v>0</v>
      </c>
      <c r="FG6" s="237">
        <f t="shared" si="36"/>
        <v>0</v>
      </c>
      <c r="FH6" s="229">
        <f t="shared" si="37"/>
        <v>0</v>
      </c>
      <c r="FI6" s="229">
        <f t="shared" si="38"/>
        <v>0</v>
      </c>
      <c r="FJ6" s="229">
        <f t="shared" si="39"/>
        <v>0</v>
      </c>
      <c r="FK6" s="229">
        <f t="shared" si="40"/>
        <v>0</v>
      </c>
      <c r="FL6" s="230">
        <f t="shared" si="41"/>
        <v>0</v>
      </c>
      <c r="FM6" s="231">
        <f t="shared" si="42"/>
        <v>0</v>
      </c>
      <c r="FN6" s="231">
        <f t="shared" si="43"/>
        <v>0</v>
      </c>
      <c r="FO6" s="231">
        <f t="shared" si="44"/>
        <v>0</v>
      </c>
      <c r="FP6" s="231">
        <f t="shared" si="45"/>
        <v>0</v>
      </c>
      <c r="FQ6" s="231">
        <f t="shared" si="46"/>
        <v>0</v>
      </c>
      <c r="FR6" s="231">
        <f t="shared" si="47"/>
        <v>0</v>
      </c>
      <c r="FS6" s="231">
        <f t="shared" si="48"/>
        <v>0</v>
      </c>
      <c r="FT6" s="231">
        <f t="shared" si="49"/>
        <v>0</v>
      </c>
      <c r="FU6" s="232">
        <f t="shared" si="50"/>
        <v>0</v>
      </c>
      <c r="FV6" s="233">
        <f t="shared" si="51"/>
        <v>0</v>
      </c>
      <c r="FW6" s="233">
        <f t="shared" si="52"/>
        <v>0</v>
      </c>
      <c r="FX6" s="233">
        <f t="shared" si="53"/>
        <v>0</v>
      </c>
      <c r="FY6" s="233">
        <f t="shared" si="54"/>
        <v>0</v>
      </c>
      <c r="FZ6" s="233">
        <f t="shared" si="55"/>
        <v>0</v>
      </c>
      <c r="GA6" s="233">
        <f t="shared" si="56"/>
        <v>0</v>
      </c>
      <c r="GB6" s="233">
        <f t="shared" si="57"/>
        <v>0</v>
      </c>
      <c r="GC6" s="233">
        <f t="shared" si="58"/>
        <v>0</v>
      </c>
      <c r="GD6" s="234">
        <f t="shared" si="59"/>
        <v>0</v>
      </c>
      <c r="GE6" s="235">
        <f t="shared" si="60"/>
        <v>0</v>
      </c>
      <c r="GF6" s="235">
        <f t="shared" si="61"/>
        <v>0</v>
      </c>
      <c r="GG6" s="235">
        <f t="shared" si="62"/>
        <v>0</v>
      </c>
      <c r="GH6" s="235">
        <f t="shared" si="63"/>
        <v>0</v>
      </c>
      <c r="GI6" s="235">
        <f t="shared" si="64"/>
        <v>0</v>
      </c>
      <c r="GJ6" s="235">
        <f t="shared" si="65"/>
        <v>0</v>
      </c>
      <c r="GK6" s="235">
        <f t="shared" si="66"/>
        <v>0</v>
      </c>
      <c r="GL6" s="235">
        <f t="shared" si="67"/>
        <v>0</v>
      </c>
      <c r="GM6" s="235">
        <f t="shared" si="68"/>
        <v>0</v>
      </c>
      <c r="GN6" s="235">
        <f t="shared" si="69"/>
        <v>0</v>
      </c>
      <c r="GO6" s="235">
        <f t="shared" si="70"/>
        <v>0</v>
      </c>
      <c r="GP6" s="236">
        <f t="shared" si="71"/>
        <v>0</v>
      </c>
      <c r="GQ6" s="237">
        <f t="shared" si="72"/>
        <v>0</v>
      </c>
      <c r="GR6" s="229">
        <f t="shared" si="73"/>
        <v>0</v>
      </c>
      <c r="GS6" s="229">
        <f t="shared" si="74"/>
        <v>0</v>
      </c>
      <c r="GT6" s="229">
        <f t="shared" si="75"/>
        <v>0</v>
      </c>
      <c r="GU6" s="229">
        <f t="shared" si="76"/>
        <v>0</v>
      </c>
      <c r="GV6" s="230">
        <f t="shared" si="77"/>
        <v>0</v>
      </c>
      <c r="GW6" s="231">
        <f t="shared" si="78"/>
        <v>0</v>
      </c>
      <c r="GX6" s="231">
        <f t="shared" si="79"/>
        <v>0</v>
      </c>
      <c r="GY6" s="231">
        <f t="shared" si="80"/>
        <v>0</v>
      </c>
      <c r="GZ6" s="231">
        <f t="shared" si="81"/>
        <v>0</v>
      </c>
      <c r="HA6" s="231">
        <f t="shared" si="82"/>
        <v>0</v>
      </c>
      <c r="HB6" s="231">
        <f t="shared" si="83"/>
        <v>0</v>
      </c>
      <c r="HC6" s="231">
        <f t="shared" si="84"/>
        <v>0</v>
      </c>
      <c r="HD6" s="231">
        <f t="shared" si="85"/>
        <v>0</v>
      </c>
      <c r="HE6" s="232">
        <f t="shared" si="86"/>
        <v>0</v>
      </c>
      <c r="HF6" s="233">
        <f t="shared" si="87"/>
        <v>0</v>
      </c>
      <c r="HG6" s="233">
        <f t="shared" si="88"/>
        <v>0</v>
      </c>
      <c r="HH6" s="233">
        <f t="shared" si="89"/>
        <v>0</v>
      </c>
      <c r="HI6" s="233">
        <f t="shared" si="90"/>
        <v>0</v>
      </c>
      <c r="HJ6" s="233">
        <f t="shared" si="91"/>
        <v>0</v>
      </c>
      <c r="HK6" s="233">
        <f t="shared" si="92"/>
        <v>0</v>
      </c>
      <c r="HL6" s="233">
        <f t="shared" si="93"/>
        <v>0</v>
      </c>
      <c r="HM6" s="233">
        <f t="shared" si="94"/>
        <v>0</v>
      </c>
      <c r="HN6" s="234">
        <f t="shared" si="95"/>
        <v>0</v>
      </c>
      <c r="HO6" s="235">
        <f t="shared" si="96"/>
        <v>0</v>
      </c>
      <c r="HP6" s="235">
        <f t="shared" si="97"/>
        <v>0</v>
      </c>
      <c r="HQ6" s="235">
        <f t="shared" si="98"/>
        <v>0</v>
      </c>
      <c r="HR6" s="235">
        <f t="shared" si="99"/>
        <v>0</v>
      </c>
      <c r="HS6" s="235">
        <f t="shared" si="100"/>
        <v>0</v>
      </c>
      <c r="HT6" s="235">
        <f t="shared" si="101"/>
        <v>0</v>
      </c>
      <c r="HU6" s="235">
        <f t="shared" si="102"/>
        <v>0</v>
      </c>
      <c r="HV6" s="235">
        <f t="shared" si="103"/>
        <v>0</v>
      </c>
      <c r="HW6" s="235">
        <f t="shared" si="104"/>
        <v>0</v>
      </c>
      <c r="HX6" s="235">
        <f t="shared" si="105"/>
        <v>0</v>
      </c>
      <c r="HY6" s="235">
        <f t="shared" si="106"/>
        <v>0</v>
      </c>
      <c r="HZ6" s="236">
        <f t="shared" si="107"/>
        <v>0</v>
      </c>
      <c r="IA6" s="238">
        <f t="shared" si="108"/>
        <v>0</v>
      </c>
      <c r="IB6" s="237">
        <f t="shared" si="109"/>
        <v>0</v>
      </c>
      <c r="IC6" s="229">
        <f t="shared" si="110"/>
        <v>0</v>
      </c>
      <c r="ID6" s="229">
        <f t="shared" si="111"/>
        <v>0</v>
      </c>
      <c r="IE6" s="229">
        <f t="shared" si="112"/>
        <v>0</v>
      </c>
      <c r="IF6" s="229">
        <f t="shared" si="113"/>
        <v>0</v>
      </c>
      <c r="IG6" s="230">
        <f t="shared" si="114"/>
        <v>0</v>
      </c>
      <c r="IH6" s="231">
        <f t="shared" si="115"/>
        <v>0</v>
      </c>
      <c r="II6" s="231">
        <f t="shared" si="116"/>
        <v>0</v>
      </c>
      <c r="IJ6" s="231">
        <f t="shared" si="117"/>
        <v>0</v>
      </c>
      <c r="IK6" s="231">
        <f t="shared" si="118"/>
        <v>0</v>
      </c>
      <c r="IL6" s="231">
        <f t="shared" si="119"/>
        <v>0</v>
      </c>
      <c r="IM6" s="231">
        <f t="shared" si="120"/>
        <v>0</v>
      </c>
      <c r="IN6" s="231">
        <f t="shared" si="121"/>
        <v>0</v>
      </c>
      <c r="IO6" s="231">
        <f t="shared" si="122"/>
        <v>0</v>
      </c>
      <c r="IP6" s="232">
        <f t="shared" si="123"/>
        <v>0</v>
      </c>
      <c r="IQ6" s="233">
        <f t="shared" si="124"/>
        <v>0</v>
      </c>
      <c r="IR6" s="233">
        <f t="shared" si="125"/>
        <v>0</v>
      </c>
      <c r="IS6" s="233">
        <f t="shared" si="126"/>
        <v>0</v>
      </c>
      <c r="IT6" s="233">
        <f t="shared" si="127"/>
        <v>0</v>
      </c>
      <c r="IU6" s="233">
        <f t="shared" si="128"/>
        <v>0</v>
      </c>
      <c r="IV6" s="233">
        <f t="shared" si="129"/>
        <v>0</v>
      </c>
      <c r="IW6" s="233">
        <f t="shared" si="130"/>
        <v>0</v>
      </c>
      <c r="IX6" s="233">
        <f t="shared" si="131"/>
        <v>0</v>
      </c>
      <c r="IY6" s="234">
        <f t="shared" si="132"/>
        <v>0</v>
      </c>
      <c r="IZ6" s="235">
        <f t="shared" si="133"/>
        <v>0</v>
      </c>
      <c r="JA6" s="235">
        <f t="shared" si="134"/>
        <v>0</v>
      </c>
      <c r="JB6" s="235">
        <f t="shared" si="135"/>
        <v>0</v>
      </c>
      <c r="JC6" s="235">
        <f t="shared" si="136"/>
        <v>0</v>
      </c>
      <c r="JD6" s="235">
        <f t="shared" si="137"/>
        <v>0</v>
      </c>
      <c r="JE6" s="235">
        <f t="shared" si="138"/>
        <v>0</v>
      </c>
      <c r="JF6" s="235">
        <f t="shared" si="139"/>
        <v>0</v>
      </c>
      <c r="JG6" s="235">
        <f t="shared" si="140"/>
        <v>0</v>
      </c>
      <c r="JH6" s="235">
        <f t="shared" si="141"/>
        <v>0</v>
      </c>
      <c r="JI6" s="235">
        <f t="shared" si="142"/>
        <v>0</v>
      </c>
      <c r="JJ6" s="235">
        <f t="shared" si="143"/>
        <v>0</v>
      </c>
      <c r="JK6" s="392">
        <f t="shared" si="144"/>
        <v>0</v>
      </c>
      <c r="JL6" s="392">
        <f t="shared" si="145"/>
        <v>0</v>
      </c>
    </row>
    <row r="7" spans="1:272" ht="15" x14ac:dyDescent="0.25">
      <c r="B7" s="218"/>
      <c r="C7" s="217"/>
      <c r="D7" s="380"/>
      <c r="E7" s="381"/>
      <c r="F7" s="216"/>
      <c r="G7" s="382"/>
      <c r="H7" s="382"/>
      <c r="I7" s="383"/>
      <c r="J7" s="384"/>
      <c r="K7" s="384"/>
      <c r="L7" s="385"/>
      <c r="M7" s="396"/>
      <c r="N7" s="387"/>
      <c r="O7" s="389"/>
      <c r="P7" s="389"/>
      <c r="Q7" s="386"/>
      <c r="R7" s="387"/>
      <c r="S7" s="389"/>
      <c r="T7" s="389"/>
      <c r="U7" s="388"/>
      <c r="V7" s="387"/>
      <c r="W7" s="389"/>
      <c r="X7" s="389"/>
      <c r="Y7" s="386"/>
      <c r="Z7" s="387"/>
      <c r="AA7" s="386"/>
      <c r="AB7" s="387"/>
      <c r="AC7" s="386"/>
      <c r="AD7" s="387"/>
      <c r="AE7" s="389"/>
      <c r="AF7" s="386"/>
      <c r="AG7" s="387"/>
      <c r="AH7" s="389"/>
      <c r="AI7" s="386"/>
      <c r="AJ7" s="387"/>
      <c r="AK7" s="389"/>
      <c r="AL7" s="386"/>
      <c r="AM7" s="387"/>
      <c r="AN7" s="389"/>
      <c r="AO7" s="386"/>
      <c r="AP7" s="387"/>
      <c r="AQ7" s="389"/>
      <c r="AR7" s="386"/>
      <c r="AS7" s="387"/>
      <c r="AT7" s="389"/>
      <c r="AU7" s="386"/>
      <c r="AV7" s="387"/>
      <c r="AW7" s="389"/>
      <c r="AX7" s="386"/>
      <c r="AY7" s="387"/>
      <c r="AZ7" s="389"/>
      <c r="BA7" s="386"/>
      <c r="BB7" s="387"/>
      <c r="BC7" s="389"/>
      <c r="BD7" s="386"/>
      <c r="BE7" s="387"/>
      <c r="BF7" s="389"/>
      <c r="BG7" s="386"/>
      <c r="BH7" s="387"/>
      <c r="BI7" s="389"/>
      <c r="BJ7" s="386"/>
      <c r="BK7" s="387"/>
      <c r="BL7" s="389"/>
      <c r="BM7" s="386"/>
      <c r="BN7" s="387"/>
      <c r="BO7" s="389"/>
      <c r="BP7" s="386"/>
      <c r="BQ7" s="387"/>
      <c r="BR7" s="389"/>
      <c r="BS7" s="386"/>
      <c r="BT7" s="387"/>
      <c r="BU7" s="389"/>
      <c r="BV7" s="386"/>
      <c r="BW7" s="387"/>
      <c r="BX7" s="389"/>
      <c r="BY7" s="386"/>
      <c r="BZ7" s="387"/>
      <c r="CA7" s="389"/>
      <c r="CB7" s="386"/>
      <c r="CC7" s="387"/>
      <c r="CD7" s="390"/>
      <c r="CE7" s="386"/>
      <c r="CF7" s="387"/>
      <c r="CG7" s="389"/>
      <c r="CH7" s="386"/>
      <c r="CI7" s="387"/>
      <c r="CJ7" s="389"/>
      <c r="CK7" s="386"/>
      <c r="CL7" s="387"/>
      <c r="CM7" s="389"/>
      <c r="CN7" s="389"/>
      <c r="CO7" s="389"/>
      <c r="CP7" s="389"/>
      <c r="CQ7" s="386"/>
      <c r="CR7" s="387"/>
      <c r="CS7" s="389"/>
      <c r="CT7" s="386"/>
      <c r="CU7" s="387"/>
      <c r="CV7" s="389"/>
      <c r="CW7" s="386"/>
      <c r="CX7" s="387"/>
      <c r="CY7" s="389"/>
      <c r="CZ7" s="386"/>
      <c r="DA7" s="387"/>
      <c r="DB7" s="389"/>
      <c r="DC7" s="386"/>
      <c r="DD7" s="387"/>
      <c r="DE7" s="389"/>
      <c r="DF7" s="386"/>
      <c r="DG7" s="387"/>
      <c r="DH7" s="389"/>
      <c r="DI7" s="386"/>
      <c r="DJ7" s="387"/>
      <c r="DK7" s="389"/>
      <c r="DL7" s="386"/>
      <c r="DM7" s="387"/>
      <c r="DN7" s="389"/>
      <c r="DO7" s="386"/>
      <c r="DP7" s="217"/>
      <c r="DQ7" s="372"/>
      <c r="DR7" s="372"/>
      <c r="DS7" s="278"/>
      <c r="DT7" s="218"/>
      <c r="DU7" s="397"/>
      <c r="DV7" s="398"/>
      <c r="DW7" s="406"/>
      <c r="DX7" s="220"/>
      <c r="DY7" s="220"/>
      <c r="DZ7" s="220"/>
      <c r="EA7" s="220"/>
      <c r="EB7" s="221"/>
      <c r="EC7" s="222"/>
      <c r="ED7" s="222"/>
      <c r="EE7" s="222"/>
      <c r="EF7" s="222"/>
      <c r="EG7" s="222"/>
      <c r="EH7" s="222"/>
      <c r="EI7" s="222"/>
      <c r="EJ7" s="222"/>
      <c r="EK7" s="223"/>
      <c r="EL7" s="224"/>
      <c r="EM7" s="224"/>
      <c r="EN7" s="224"/>
      <c r="EO7" s="224"/>
      <c r="EP7" s="224"/>
      <c r="EQ7" s="224"/>
      <c r="ER7" s="224"/>
      <c r="ES7" s="224"/>
      <c r="ET7" s="225"/>
      <c r="EU7" s="226"/>
      <c r="EV7" s="226"/>
      <c r="EW7" s="226"/>
      <c r="EX7" s="226"/>
      <c r="EY7" s="226"/>
      <c r="EZ7" s="226"/>
      <c r="FA7" s="226"/>
      <c r="FB7" s="226"/>
      <c r="FC7" s="226"/>
      <c r="FD7" s="226"/>
      <c r="FE7" s="226"/>
      <c r="FF7" s="227"/>
      <c r="FG7" s="219"/>
      <c r="FH7" s="220"/>
      <c r="FI7" s="220"/>
      <c r="FJ7" s="220"/>
      <c r="FK7" s="220"/>
      <c r="FL7" s="221"/>
      <c r="FM7" s="222"/>
      <c r="FN7" s="222"/>
      <c r="FO7" s="222"/>
      <c r="FP7" s="222"/>
      <c r="FQ7" s="222"/>
      <c r="FR7" s="222"/>
      <c r="FS7" s="222"/>
      <c r="FT7" s="222"/>
      <c r="FU7" s="223"/>
      <c r="FV7" s="224"/>
      <c r="FW7" s="224"/>
      <c r="FX7" s="224"/>
      <c r="FY7" s="224"/>
      <c r="FZ7" s="224"/>
      <c r="GA7" s="224"/>
      <c r="GB7" s="224"/>
      <c r="GC7" s="224"/>
      <c r="GD7" s="225"/>
      <c r="GE7" s="226"/>
      <c r="GF7" s="226"/>
      <c r="GG7" s="226"/>
      <c r="GH7" s="226"/>
      <c r="GI7" s="226"/>
      <c r="GJ7" s="226"/>
      <c r="GK7" s="226"/>
      <c r="GL7" s="226"/>
      <c r="GM7" s="226"/>
      <c r="GN7" s="226"/>
      <c r="GO7" s="226"/>
      <c r="GP7" s="227"/>
      <c r="GQ7" s="219"/>
      <c r="GR7" s="220"/>
      <c r="GS7" s="220"/>
      <c r="GT7" s="220"/>
      <c r="GU7" s="220"/>
      <c r="GV7" s="221"/>
      <c r="GW7" s="222"/>
      <c r="GX7" s="222"/>
      <c r="GY7" s="222"/>
      <c r="GZ7" s="222"/>
      <c r="HA7" s="222"/>
      <c r="HB7" s="222"/>
      <c r="HC7" s="222"/>
      <c r="HD7" s="222"/>
      <c r="HE7" s="223"/>
      <c r="HF7" s="224"/>
      <c r="HG7" s="224"/>
      <c r="HH7" s="224"/>
      <c r="HI7" s="224"/>
      <c r="HJ7" s="224"/>
      <c r="HK7" s="224"/>
      <c r="HL7" s="224"/>
      <c r="HM7" s="224"/>
      <c r="HN7" s="225"/>
      <c r="HO7" s="226"/>
      <c r="HP7" s="226"/>
      <c r="HQ7" s="226"/>
      <c r="HR7" s="226"/>
      <c r="HS7" s="226"/>
      <c r="HT7" s="226"/>
      <c r="HU7" s="226"/>
      <c r="HV7" s="226"/>
      <c r="HW7" s="226"/>
      <c r="HX7" s="226"/>
      <c r="HY7" s="226"/>
      <c r="HZ7" s="227"/>
      <c r="IA7" s="227"/>
      <c r="IB7" s="219"/>
      <c r="IC7" s="220"/>
      <c r="ID7" s="220"/>
      <c r="IE7" s="220"/>
      <c r="IF7" s="220"/>
      <c r="IG7" s="221"/>
      <c r="IH7" s="222"/>
      <c r="II7" s="222"/>
      <c r="IJ7" s="222"/>
      <c r="IK7" s="222"/>
      <c r="IL7" s="222"/>
      <c r="IM7" s="222"/>
      <c r="IN7" s="222"/>
      <c r="IO7" s="222"/>
      <c r="IP7" s="223"/>
      <c r="IQ7" s="224"/>
      <c r="IR7" s="224"/>
      <c r="IS7" s="224"/>
      <c r="IT7" s="224"/>
      <c r="IU7" s="224"/>
      <c r="IV7" s="224"/>
      <c r="IW7" s="224"/>
      <c r="IX7" s="224"/>
      <c r="IY7" s="225"/>
      <c r="IZ7" s="226"/>
      <c r="JA7" s="226"/>
      <c r="JB7" s="226"/>
      <c r="JC7" s="226"/>
      <c r="JD7" s="226"/>
      <c r="JE7" s="226"/>
      <c r="JF7" s="226"/>
      <c r="JG7" s="226"/>
      <c r="JH7" s="226"/>
      <c r="JI7" s="226"/>
      <c r="JJ7" s="226"/>
      <c r="JK7" s="394">
        <f t="shared" si="144"/>
        <v>0</v>
      </c>
      <c r="JL7" s="394">
        <f t="shared" si="145"/>
        <v>0</v>
      </c>
    </row>
    <row r="8" spans="1:272" ht="15" x14ac:dyDescent="0.25">
      <c r="B8" s="218"/>
      <c r="C8" s="217"/>
      <c r="D8" s="380"/>
      <c r="E8" s="381"/>
      <c r="F8" s="216"/>
      <c r="G8" s="382"/>
      <c r="H8" s="382"/>
      <c r="I8" s="383"/>
      <c r="J8" s="384"/>
      <c r="K8" s="384"/>
      <c r="L8" s="385"/>
      <c r="M8" s="396"/>
      <c r="N8" s="387"/>
      <c r="O8" s="389"/>
      <c r="P8" s="389"/>
      <c r="Q8" s="386"/>
      <c r="R8" s="387"/>
      <c r="S8" s="389"/>
      <c r="T8" s="389"/>
      <c r="U8" s="388"/>
      <c r="V8" s="387"/>
      <c r="W8" s="389"/>
      <c r="X8" s="389"/>
      <c r="Y8" s="386"/>
      <c r="Z8" s="387"/>
      <c r="AA8" s="386"/>
      <c r="AB8" s="387"/>
      <c r="AC8" s="386"/>
      <c r="AD8" s="387"/>
      <c r="AE8" s="389"/>
      <c r="AF8" s="386"/>
      <c r="AG8" s="387"/>
      <c r="AH8" s="389"/>
      <c r="AI8" s="386"/>
      <c r="AJ8" s="387"/>
      <c r="AK8" s="389"/>
      <c r="AL8" s="386"/>
      <c r="AM8" s="387"/>
      <c r="AN8" s="389"/>
      <c r="AO8" s="386"/>
      <c r="AP8" s="387"/>
      <c r="AQ8" s="389"/>
      <c r="AR8" s="386"/>
      <c r="AS8" s="387"/>
      <c r="AT8" s="389"/>
      <c r="AU8" s="386"/>
      <c r="AV8" s="387"/>
      <c r="AW8" s="389"/>
      <c r="AX8" s="386"/>
      <c r="AY8" s="387"/>
      <c r="AZ8" s="389"/>
      <c r="BA8" s="386"/>
      <c r="BB8" s="387"/>
      <c r="BC8" s="389"/>
      <c r="BD8" s="386"/>
      <c r="BE8" s="387"/>
      <c r="BF8" s="389"/>
      <c r="BG8" s="386"/>
      <c r="BH8" s="387"/>
      <c r="BI8" s="389"/>
      <c r="BJ8" s="386"/>
      <c r="BK8" s="387"/>
      <c r="BL8" s="389"/>
      <c r="BM8" s="386"/>
      <c r="BN8" s="387"/>
      <c r="BO8" s="389"/>
      <c r="BP8" s="386"/>
      <c r="BQ8" s="387"/>
      <c r="BR8" s="389"/>
      <c r="BS8" s="386"/>
      <c r="BT8" s="387"/>
      <c r="BU8" s="389"/>
      <c r="BV8" s="386"/>
      <c r="BW8" s="387"/>
      <c r="BX8" s="389"/>
      <c r="BY8" s="386"/>
      <c r="BZ8" s="387"/>
      <c r="CA8" s="389"/>
      <c r="CB8" s="386"/>
      <c r="CC8" s="387"/>
      <c r="CD8" s="390"/>
      <c r="CE8" s="386"/>
      <c r="CF8" s="387"/>
      <c r="CG8" s="389"/>
      <c r="CH8" s="386"/>
      <c r="CI8" s="387"/>
      <c r="CJ8" s="389"/>
      <c r="CK8" s="386"/>
      <c r="CL8" s="387"/>
      <c r="CM8" s="389"/>
      <c r="CN8" s="389"/>
      <c r="CO8" s="389"/>
      <c r="CP8" s="389"/>
      <c r="CQ8" s="386"/>
      <c r="CR8" s="387"/>
      <c r="CS8" s="389"/>
      <c r="CT8" s="386"/>
      <c r="CU8" s="387"/>
      <c r="CV8" s="389"/>
      <c r="CW8" s="386"/>
      <c r="CX8" s="387"/>
      <c r="CY8" s="389"/>
      <c r="CZ8" s="386"/>
      <c r="DA8" s="387"/>
      <c r="DB8" s="389"/>
      <c r="DC8" s="386"/>
      <c r="DD8" s="387"/>
      <c r="DE8" s="389"/>
      <c r="DF8" s="386"/>
      <c r="DG8" s="387"/>
      <c r="DH8" s="389"/>
      <c r="DI8" s="386"/>
      <c r="DJ8" s="387"/>
      <c r="DK8" s="389"/>
      <c r="DL8" s="386"/>
      <c r="DM8" s="387"/>
      <c r="DN8" s="389"/>
      <c r="DO8" s="386"/>
      <c r="DP8" s="217"/>
      <c r="DQ8" s="372"/>
      <c r="DR8" s="372"/>
      <c r="DS8" s="278"/>
      <c r="DT8" s="218"/>
      <c r="DU8" s="397"/>
      <c r="DV8" s="398"/>
      <c r="DW8" s="406"/>
      <c r="DX8" s="220"/>
      <c r="DY8" s="220"/>
      <c r="DZ8" s="220"/>
      <c r="EA8" s="220"/>
      <c r="EB8" s="221"/>
      <c r="EC8" s="222"/>
      <c r="ED8" s="222"/>
      <c r="EE8" s="222"/>
      <c r="EF8" s="222"/>
      <c r="EG8" s="222"/>
      <c r="EH8" s="222"/>
      <c r="EI8" s="222"/>
      <c r="EJ8" s="222"/>
      <c r="EK8" s="223"/>
      <c r="EL8" s="224"/>
      <c r="EM8" s="224"/>
      <c r="EN8" s="224"/>
      <c r="EO8" s="224"/>
      <c r="EP8" s="224"/>
      <c r="EQ8" s="224"/>
      <c r="ER8" s="224"/>
      <c r="ES8" s="224"/>
      <c r="ET8" s="225"/>
      <c r="EU8" s="226"/>
      <c r="EV8" s="226"/>
      <c r="EW8" s="226"/>
      <c r="EX8" s="226"/>
      <c r="EY8" s="226"/>
      <c r="EZ8" s="226"/>
      <c r="FA8" s="226"/>
      <c r="FB8" s="226"/>
      <c r="FC8" s="226"/>
      <c r="FD8" s="226"/>
      <c r="FE8" s="226"/>
      <c r="FF8" s="227"/>
      <c r="FG8" s="219"/>
      <c r="FH8" s="220"/>
      <c r="FI8" s="220"/>
      <c r="FJ8" s="220"/>
      <c r="FK8" s="220"/>
      <c r="FL8" s="221"/>
      <c r="FM8" s="222"/>
      <c r="FN8" s="222"/>
      <c r="FO8" s="222"/>
      <c r="FP8" s="222"/>
      <c r="FQ8" s="222"/>
      <c r="FR8" s="222"/>
      <c r="FS8" s="222"/>
      <c r="FT8" s="222"/>
      <c r="FU8" s="223"/>
      <c r="FV8" s="224"/>
      <c r="FW8" s="224"/>
      <c r="FX8" s="224"/>
      <c r="FY8" s="224"/>
      <c r="FZ8" s="224"/>
      <c r="GA8" s="224"/>
      <c r="GB8" s="224"/>
      <c r="GC8" s="224"/>
      <c r="GD8" s="225"/>
      <c r="GE8" s="226"/>
      <c r="GF8" s="226"/>
      <c r="GG8" s="226"/>
      <c r="GH8" s="226"/>
      <c r="GI8" s="226"/>
      <c r="GJ8" s="226"/>
      <c r="GK8" s="226"/>
      <c r="GL8" s="226"/>
      <c r="GM8" s="226"/>
      <c r="GN8" s="226"/>
      <c r="GO8" s="226"/>
      <c r="GP8" s="227"/>
      <c r="GQ8" s="219"/>
      <c r="GR8" s="220"/>
      <c r="GS8" s="220"/>
      <c r="GT8" s="220"/>
      <c r="GU8" s="220"/>
      <c r="GV8" s="221"/>
      <c r="GW8" s="222"/>
      <c r="GX8" s="222"/>
      <c r="GY8" s="222"/>
      <c r="GZ8" s="222"/>
      <c r="HA8" s="222"/>
      <c r="HB8" s="222"/>
      <c r="HC8" s="222"/>
      <c r="HD8" s="222"/>
      <c r="HE8" s="223"/>
      <c r="HF8" s="224"/>
      <c r="HG8" s="224"/>
      <c r="HH8" s="224"/>
      <c r="HI8" s="224"/>
      <c r="HJ8" s="224"/>
      <c r="HK8" s="224"/>
      <c r="HL8" s="224"/>
      <c r="HM8" s="224"/>
      <c r="HN8" s="225"/>
      <c r="HO8" s="226"/>
      <c r="HP8" s="226"/>
      <c r="HQ8" s="226"/>
      <c r="HR8" s="226"/>
      <c r="HS8" s="226"/>
      <c r="HT8" s="226"/>
      <c r="HU8" s="226"/>
      <c r="HV8" s="226"/>
      <c r="HW8" s="226"/>
      <c r="HX8" s="226"/>
      <c r="HY8" s="226"/>
      <c r="HZ8" s="227"/>
      <c r="IA8" s="227"/>
      <c r="IB8" s="219"/>
      <c r="IC8" s="220"/>
      <c r="ID8" s="220"/>
      <c r="IE8" s="220"/>
      <c r="IF8" s="220"/>
      <c r="IG8" s="221"/>
      <c r="IH8" s="222"/>
      <c r="II8" s="222"/>
      <c r="IJ8" s="222"/>
      <c r="IK8" s="222"/>
      <c r="IL8" s="222"/>
      <c r="IM8" s="222"/>
      <c r="IN8" s="222"/>
      <c r="IO8" s="222"/>
      <c r="IP8" s="223"/>
      <c r="IQ8" s="224"/>
      <c r="IR8" s="224"/>
      <c r="IS8" s="224"/>
      <c r="IT8" s="224"/>
      <c r="IU8" s="224"/>
      <c r="IV8" s="224"/>
      <c r="IW8" s="224"/>
      <c r="IX8" s="224"/>
      <c r="IY8" s="225"/>
      <c r="IZ8" s="226"/>
      <c r="JA8" s="226"/>
      <c r="JB8" s="226"/>
      <c r="JC8" s="226"/>
      <c r="JD8" s="226"/>
      <c r="JE8" s="226"/>
      <c r="JF8" s="226"/>
      <c r="JG8" s="226"/>
      <c r="JH8" s="226"/>
      <c r="JI8" s="226"/>
      <c r="JJ8" s="226"/>
      <c r="JK8" s="394"/>
      <c r="JL8" s="394"/>
    </row>
    <row r="9" spans="1:272" ht="15" x14ac:dyDescent="0.25">
      <c r="B9" s="330"/>
      <c r="C9" s="369"/>
      <c r="D9" s="332"/>
      <c r="E9" s="330"/>
      <c r="F9" s="330"/>
      <c r="G9" s="330"/>
      <c r="H9" s="330"/>
      <c r="I9" s="333"/>
      <c r="J9" s="334"/>
      <c r="K9" s="334"/>
      <c r="L9" s="335"/>
      <c r="M9" s="336"/>
      <c r="N9" s="337"/>
      <c r="O9" s="338"/>
      <c r="P9" s="338"/>
      <c r="Q9" s="339"/>
      <c r="R9" s="337"/>
      <c r="S9" s="338"/>
      <c r="T9" s="338"/>
      <c r="U9" s="371"/>
      <c r="V9" s="337"/>
      <c r="W9" s="338"/>
      <c r="X9" s="338"/>
      <c r="Y9" s="339"/>
      <c r="Z9" s="337"/>
      <c r="AA9" s="339"/>
      <c r="AB9" s="337"/>
      <c r="AC9" s="339"/>
      <c r="AD9" s="337"/>
      <c r="AE9" s="338"/>
      <c r="AF9" s="339"/>
      <c r="AG9" s="337"/>
      <c r="AH9" s="338"/>
      <c r="AI9" s="339"/>
      <c r="AJ9" s="337"/>
      <c r="AK9" s="338"/>
      <c r="AL9" s="339"/>
      <c r="AM9" s="337"/>
      <c r="AN9" s="338"/>
      <c r="AO9" s="339"/>
      <c r="AP9" s="337"/>
      <c r="AQ9" s="338"/>
      <c r="AR9" s="339"/>
      <c r="AS9" s="337"/>
      <c r="AT9" s="338"/>
      <c r="AU9" s="339"/>
      <c r="AV9" s="337"/>
      <c r="AW9" s="338"/>
      <c r="AX9" s="339"/>
      <c r="AY9" s="337"/>
      <c r="AZ9" s="338"/>
      <c r="BA9" s="339"/>
      <c r="BB9" s="337"/>
      <c r="BC9" s="338"/>
      <c r="BD9" s="339"/>
      <c r="BE9" s="337"/>
      <c r="BF9" s="338"/>
      <c r="BG9" s="339"/>
      <c r="BH9" s="337"/>
      <c r="BI9" s="338"/>
      <c r="BJ9" s="339"/>
      <c r="BK9" s="337"/>
      <c r="BL9" s="338"/>
      <c r="BM9" s="339"/>
      <c r="BN9" s="337"/>
      <c r="BO9" s="338"/>
      <c r="BP9" s="339"/>
      <c r="BQ9" s="337"/>
      <c r="BR9" s="338"/>
      <c r="BS9" s="339"/>
      <c r="BT9" s="337"/>
      <c r="BU9" s="338"/>
      <c r="BV9" s="339"/>
      <c r="BW9" s="337"/>
      <c r="BX9" s="338"/>
      <c r="BY9" s="339"/>
      <c r="BZ9" s="337"/>
      <c r="CA9" s="338"/>
      <c r="CB9" s="339"/>
      <c r="CC9" s="337"/>
      <c r="CD9" s="340"/>
      <c r="CE9" s="339"/>
      <c r="CF9" s="337"/>
      <c r="CG9" s="338"/>
      <c r="CH9" s="339"/>
      <c r="CI9" s="337"/>
      <c r="CJ9" s="338"/>
      <c r="CK9" s="339"/>
      <c r="CL9" s="337"/>
      <c r="CM9" s="338"/>
      <c r="CN9" s="338"/>
      <c r="CO9" s="338"/>
      <c r="CP9" s="338"/>
      <c r="CQ9" s="339"/>
      <c r="CR9" s="337"/>
      <c r="CS9" s="338"/>
      <c r="CT9" s="339"/>
      <c r="CU9" s="337"/>
      <c r="CV9" s="338"/>
      <c r="CW9" s="339"/>
      <c r="CX9" s="337"/>
      <c r="CY9" s="338"/>
      <c r="CZ9" s="339"/>
      <c r="DA9" s="337"/>
      <c r="DB9" s="338"/>
      <c r="DC9" s="339"/>
      <c r="DD9" s="337"/>
      <c r="DE9" s="338"/>
      <c r="DF9" s="339"/>
      <c r="DG9" s="337"/>
      <c r="DH9" s="338"/>
      <c r="DI9" s="339"/>
      <c r="DJ9" s="337"/>
      <c r="DK9" s="338"/>
      <c r="DL9" s="339"/>
      <c r="DM9" s="337"/>
      <c r="DN9" s="338"/>
      <c r="DO9" s="339"/>
      <c r="DP9" s="331"/>
      <c r="DQ9" s="341"/>
      <c r="DR9" s="341"/>
      <c r="DS9" s="342"/>
      <c r="DT9" s="336"/>
      <c r="DU9" s="343"/>
      <c r="DV9" s="344"/>
      <c r="DW9" s="345"/>
      <c r="DX9" s="346"/>
      <c r="DY9" s="346"/>
      <c r="DZ9" s="346"/>
      <c r="EA9" s="346"/>
      <c r="EB9" s="347"/>
      <c r="EC9" s="348"/>
      <c r="ED9" s="348"/>
      <c r="EE9" s="348"/>
      <c r="EF9" s="348"/>
      <c r="EG9" s="348"/>
      <c r="EH9" s="348"/>
      <c r="EI9" s="348"/>
      <c r="EJ9" s="348"/>
      <c r="EK9" s="349"/>
      <c r="EL9" s="350"/>
      <c r="EM9" s="350"/>
      <c r="EN9" s="350"/>
      <c r="EO9" s="350"/>
      <c r="EP9" s="350"/>
      <c r="EQ9" s="350"/>
      <c r="ER9" s="350"/>
      <c r="ES9" s="350"/>
      <c r="ET9" s="351"/>
      <c r="EU9" s="352"/>
      <c r="EV9" s="352"/>
      <c r="EW9" s="352"/>
      <c r="EX9" s="352"/>
      <c r="EY9" s="352"/>
      <c r="EZ9" s="352"/>
      <c r="FA9" s="352"/>
      <c r="FB9" s="352"/>
      <c r="FC9" s="352"/>
      <c r="FD9" s="352"/>
      <c r="FE9" s="352"/>
      <c r="FF9" s="353"/>
      <c r="FG9" s="345"/>
      <c r="FH9" s="346"/>
      <c r="FI9" s="346"/>
      <c r="FJ9" s="346"/>
      <c r="FK9" s="346"/>
      <c r="FL9" s="347"/>
      <c r="FM9" s="348"/>
      <c r="FN9" s="348"/>
      <c r="FO9" s="348"/>
      <c r="FP9" s="348"/>
      <c r="FQ9" s="348"/>
      <c r="FR9" s="348"/>
      <c r="FS9" s="348"/>
      <c r="FT9" s="348"/>
      <c r="FU9" s="349"/>
      <c r="FV9" s="350"/>
      <c r="FW9" s="350"/>
      <c r="FX9" s="350"/>
      <c r="FY9" s="350"/>
      <c r="FZ9" s="350"/>
      <c r="GA9" s="350"/>
      <c r="GB9" s="350"/>
      <c r="GC9" s="350"/>
      <c r="GD9" s="351"/>
      <c r="GE9" s="352"/>
      <c r="GF9" s="352"/>
      <c r="GG9" s="352"/>
      <c r="GH9" s="352"/>
      <c r="GI9" s="352"/>
      <c r="GJ9" s="352"/>
      <c r="GK9" s="352"/>
      <c r="GL9" s="352"/>
      <c r="GM9" s="352"/>
      <c r="GN9" s="352"/>
      <c r="GO9" s="352"/>
      <c r="GP9" s="353"/>
      <c r="GQ9" s="345"/>
      <c r="GR9" s="346"/>
      <c r="GS9" s="346"/>
      <c r="GT9" s="346"/>
      <c r="GU9" s="346"/>
      <c r="GV9" s="347"/>
      <c r="GW9" s="348"/>
      <c r="GX9" s="348"/>
      <c r="GY9" s="348"/>
      <c r="GZ9" s="348"/>
      <c r="HA9" s="348"/>
      <c r="HB9" s="348"/>
      <c r="HC9" s="348"/>
      <c r="HD9" s="348"/>
      <c r="HE9" s="349"/>
      <c r="HF9" s="350"/>
      <c r="HG9" s="350"/>
      <c r="HH9" s="350"/>
      <c r="HI9" s="350"/>
      <c r="HJ9" s="350"/>
      <c r="HK9" s="350"/>
      <c r="HL9" s="350"/>
      <c r="HM9" s="350"/>
      <c r="HN9" s="351"/>
      <c r="HO9" s="352"/>
      <c r="HP9" s="352"/>
      <c r="HQ9" s="352"/>
      <c r="HR9" s="352"/>
      <c r="HS9" s="352"/>
      <c r="HT9" s="352"/>
      <c r="HU9" s="352"/>
      <c r="HV9" s="352"/>
      <c r="HW9" s="352"/>
      <c r="HX9" s="352"/>
      <c r="HY9" s="352"/>
      <c r="HZ9" s="353"/>
      <c r="IA9" s="354"/>
      <c r="IB9" s="345"/>
      <c r="IC9" s="346"/>
      <c r="ID9" s="346"/>
      <c r="IE9" s="346"/>
      <c r="IF9" s="346"/>
      <c r="IG9" s="347"/>
      <c r="IH9" s="348"/>
      <c r="II9" s="348"/>
      <c r="IJ9" s="348"/>
      <c r="IK9" s="348"/>
      <c r="IL9" s="348"/>
      <c r="IM9" s="348"/>
      <c r="IN9" s="348"/>
      <c r="IO9" s="348"/>
      <c r="IP9" s="349"/>
      <c r="IQ9" s="350"/>
      <c r="IR9" s="350"/>
      <c r="IS9" s="350"/>
      <c r="IT9" s="350"/>
      <c r="IU9" s="350"/>
      <c r="IV9" s="350"/>
      <c r="IW9" s="350"/>
      <c r="IX9" s="350"/>
      <c r="IY9" s="351"/>
      <c r="IZ9" s="352"/>
      <c r="JA9" s="352"/>
      <c r="JB9" s="352"/>
      <c r="JC9" s="352"/>
      <c r="JD9" s="352"/>
      <c r="JE9" s="352"/>
      <c r="JF9" s="352"/>
      <c r="JG9" s="352"/>
      <c r="JH9" s="352"/>
      <c r="JI9" s="352"/>
      <c r="JJ9" s="352"/>
      <c r="JK9" s="391"/>
      <c r="JL9" s="391"/>
    </row>
    <row r="10" spans="1:272" ht="15" x14ac:dyDescent="0.25">
      <c r="C10" s="356" t="s">
        <v>206</v>
      </c>
      <c r="D10" s="310"/>
      <c r="E10" s="355">
        <f>COUNTIF(E4:E9, 1)</f>
        <v>0</v>
      </c>
      <c r="F10" s="311"/>
      <c r="G10" s="323"/>
      <c r="H10" s="311"/>
      <c r="I10" s="323"/>
      <c r="J10" s="323"/>
      <c r="K10" s="323"/>
      <c r="L10" s="323"/>
      <c r="M10" s="395"/>
      <c r="N10" s="324"/>
      <c r="O10" s="325"/>
      <c r="P10" s="325"/>
      <c r="Q10" s="326"/>
      <c r="R10" s="324"/>
      <c r="S10" s="325"/>
      <c r="T10" s="325"/>
      <c r="U10" s="325"/>
      <c r="V10" s="324"/>
      <c r="W10" s="325"/>
      <c r="X10" s="325"/>
      <c r="Y10" s="326"/>
      <c r="Z10" s="324"/>
      <c r="AA10" s="326"/>
      <c r="AB10" s="324"/>
      <c r="AC10" s="326"/>
      <c r="AD10" s="324"/>
      <c r="AE10" s="325"/>
      <c r="AF10" s="326"/>
      <c r="AG10" s="324"/>
      <c r="AH10" s="325"/>
      <c r="AI10" s="326"/>
      <c r="AJ10" s="324"/>
      <c r="AK10" s="325"/>
      <c r="AL10" s="326"/>
      <c r="AM10" s="324"/>
      <c r="AN10" s="325"/>
      <c r="AO10" s="326"/>
      <c r="AP10" s="324"/>
      <c r="AQ10" s="325"/>
      <c r="AR10" s="326"/>
      <c r="AS10" s="324"/>
      <c r="AT10" s="325"/>
      <c r="AU10" s="326"/>
      <c r="AV10" s="324"/>
      <c r="AW10" s="325"/>
      <c r="AX10" s="326"/>
      <c r="AY10" s="324"/>
      <c r="AZ10" s="325"/>
      <c r="BA10" s="326"/>
      <c r="BB10" s="324"/>
      <c r="BC10" s="325"/>
      <c r="BD10" s="326"/>
      <c r="BE10" s="324"/>
      <c r="BF10" s="325"/>
      <c r="BG10" s="326"/>
      <c r="BH10" s="324"/>
      <c r="BI10" s="325"/>
      <c r="BJ10" s="326"/>
      <c r="BK10" s="324"/>
      <c r="BL10" s="325"/>
      <c r="BM10" s="326"/>
      <c r="BN10" s="324"/>
      <c r="BO10" s="325"/>
      <c r="BP10" s="326"/>
      <c r="BQ10" s="324"/>
      <c r="BR10" s="325"/>
      <c r="BS10" s="326"/>
      <c r="BT10" s="324"/>
      <c r="BU10" s="325"/>
      <c r="BV10" s="326"/>
      <c r="BW10" s="324"/>
      <c r="BX10" s="325"/>
      <c r="BY10" s="326"/>
      <c r="BZ10" s="324"/>
      <c r="CA10" s="325"/>
      <c r="CB10" s="326"/>
      <c r="CC10" s="324"/>
      <c r="CD10" s="325"/>
      <c r="CE10" s="325"/>
      <c r="CF10" s="324"/>
      <c r="CG10" s="325"/>
      <c r="CH10" s="326"/>
      <c r="CI10" s="324"/>
      <c r="CJ10" s="325"/>
      <c r="CK10" s="326"/>
      <c r="CL10" s="324" t="s">
        <v>207</v>
      </c>
      <c r="CM10" s="325"/>
      <c r="CN10" s="325"/>
      <c r="CO10" s="325"/>
      <c r="CP10" s="325"/>
      <c r="CQ10" s="326"/>
      <c r="CR10" s="324"/>
      <c r="CS10" s="325"/>
      <c r="CT10" s="326"/>
      <c r="CU10" s="324"/>
      <c r="CV10" s="325"/>
      <c r="CW10" s="326"/>
      <c r="CX10" s="324" t="s">
        <v>208</v>
      </c>
      <c r="CY10" s="325"/>
      <c r="CZ10" s="325"/>
      <c r="DA10" s="432"/>
      <c r="DB10" s="325"/>
      <c r="DC10" s="325"/>
      <c r="DD10" s="325"/>
      <c r="DE10" s="325"/>
      <c r="DF10" s="325"/>
      <c r="DG10" s="325"/>
      <c r="DH10" s="325"/>
      <c r="DI10" s="325"/>
      <c r="DJ10" s="325"/>
      <c r="DK10" s="325"/>
      <c r="DL10" s="325"/>
      <c r="DM10" s="325"/>
      <c r="DN10" s="325"/>
      <c r="DO10" s="326"/>
      <c r="DP10" s="323"/>
      <c r="DQ10" s="323"/>
      <c r="DR10" s="323"/>
      <c r="DS10" s="327"/>
      <c r="DT10" s="311"/>
      <c r="DU10" s="328"/>
      <c r="DV10" s="312"/>
      <c r="DW10" s="313"/>
      <c r="DX10" s="314"/>
      <c r="DY10" s="314"/>
      <c r="DZ10" s="314"/>
      <c r="EA10" s="314"/>
      <c r="EB10" s="315"/>
      <c r="EC10" s="316"/>
      <c r="ED10" s="316"/>
      <c r="EE10" s="316"/>
      <c r="EF10" s="316"/>
      <c r="EG10" s="316"/>
      <c r="EH10" s="316"/>
      <c r="EI10" s="316"/>
      <c r="EJ10" s="316"/>
      <c r="EK10" s="317"/>
      <c r="EL10" s="318"/>
      <c r="EM10" s="318"/>
      <c r="EN10" s="318"/>
      <c r="EO10" s="318"/>
      <c r="EP10" s="318"/>
      <c r="EQ10" s="318"/>
      <c r="ER10" s="318"/>
      <c r="ES10" s="318"/>
      <c r="ET10" s="319"/>
      <c r="EU10" s="320"/>
      <c r="EV10" s="320"/>
      <c r="EW10" s="320"/>
      <c r="EX10" s="320"/>
      <c r="EY10" s="320"/>
      <c r="EZ10" s="320"/>
      <c r="FA10" s="320"/>
      <c r="FB10" s="320"/>
      <c r="FC10" s="320"/>
      <c r="FD10" s="320"/>
      <c r="FE10" s="320"/>
      <c r="FF10" s="321"/>
      <c r="FG10" s="313"/>
      <c r="FH10" s="314"/>
      <c r="FI10" s="314"/>
      <c r="FJ10" s="314"/>
      <c r="FK10" s="314"/>
      <c r="FL10" s="315"/>
      <c r="FM10" s="316"/>
      <c r="FN10" s="316"/>
      <c r="FO10" s="316"/>
      <c r="FP10" s="316"/>
      <c r="FQ10" s="316"/>
      <c r="FR10" s="316"/>
      <c r="FS10" s="316"/>
      <c r="FT10" s="316"/>
      <c r="FU10" s="317"/>
      <c r="FV10" s="318"/>
      <c r="FW10" s="318"/>
      <c r="FX10" s="318"/>
      <c r="FY10" s="318"/>
      <c r="FZ10" s="318"/>
      <c r="GA10" s="318"/>
      <c r="GB10" s="318"/>
      <c r="GC10" s="318"/>
      <c r="GD10" s="319"/>
      <c r="GE10" s="320"/>
      <c r="GF10" s="320"/>
      <c r="GG10" s="320"/>
      <c r="GH10" s="320"/>
      <c r="GI10" s="320"/>
      <c r="GJ10" s="320"/>
      <c r="GK10" s="320"/>
      <c r="GL10" s="320"/>
      <c r="GM10" s="320"/>
      <c r="GN10" s="320"/>
      <c r="GO10" s="320"/>
      <c r="GP10" s="321"/>
      <c r="GQ10" s="313"/>
      <c r="GR10" s="314"/>
      <c r="GS10" s="314"/>
      <c r="GT10" s="314"/>
      <c r="GU10" s="314"/>
      <c r="GV10" s="315"/>
      <c r="GW10" s="316"/>
      <c r="GX10" s="316"/>
      <c r="GY10" s="316"/>
      <c r="GZ10" s="316"/>
      <c r="HA10" s="316"/>
      <c r="HB10" s="316"/>
      <c r="HC10" s="316"/>
      <c r="HD10" s="316"/>
      <c r="HE10" s="317"/>
      <c r="HF10" s="318"/>
      <c r="HG10" s="318"/>
      <c r="HH10" s="318"/>
      <c r="HI10" s="318"/>
      <c r="HJ10" s="318"/>
      <c r="HK10" s="318"/>
      <c r="HL10" s="318"/>
      <c r="HM10" s="318"/>
      <c r="HN10" s="319"/>
      <c r="HO10" s="320"/>
      <c r="HP10" s="320"/>
      <c r="HQ10" s="320"/>
      <c r="HR10" s="320"/>
      <c r="HS10" s="320"/>
      <c r="HT10" s="320"/>
      <c r="HU10" s="320"/>
      <c r="HV10" s="320"/>
      <c r="HW10" s="320"/>
      <c r="HX10" s="320"/>
      <c r="HY10" s="320"/>
      <c r="HZ10" s="321"/>
      <c r="IA10" s="322"/>
      <c r="IB10" s="313"/>
      <c r="IC10" s="314"/>
      <c r="ID10" s="314"/>
      <c r="IE10" s="314"/>
      <c r="IF10" s="314"/>
      <c r="IG10" s="315"/>
      <c r="IH10" s="316"/>
      <c r="II10" s="316"/>
      <c r="IJ10" s="316"/>
      <c r="IK10" s="316"/>
      <c r="IL10" s="316"/>
      <c r="IM10" s="316"/>
      <c r="IN10" s="316"/>
      <c r="IO10" s="316"/>
      <c r="IP10" s="317"/>
      <c r="IQ10" s="318"/>
      <c r="IR10" s="318"/>
      <c r="IS10" s="318"/>
      <c r="IT10" s="318"/>
      <c r="IU10" s="318"/>
      <c r="IV10" s="318"/>
      <c r="IW10" s="318"/>
      <c r="IX10" s="318"/>
      <c r="IY10" s="319"/>
      <c r="IZ10" s="320"/>
      <c r="JA10" s="320"/>
      <c r="JB10" s="320"/>
      <c r="JC10" s="320"/>
      <c r="JD10" s="320"/>
      <c r="JE10" s="320"/>
      <c r="JF10" s="320"/>
      <c r="JG10" s="320"/>
      <c r="JH10" s="320"/>
      <c r="JI10" s="320"/>
      <c r="JJ10" s="320"/>
      <c r="JK10" s="393"/>
      <c r="JL10" s="393"/>
    </row>
    <row r="11" spans="1:272" ht="15" x14ac:dyDescent="0.25">
      <c r="B11" s="330"/>
      <c r="C11" s="369"/>
      <c r="D11" s="332"/>
      <c r="E11" s="330"/>
      <c r="F11" s="330"/>
      <c r="G11" s="330"/>
      <c r="H11" s="330"/>
      <c r="I11" s="333"/>
      <c r="J11" s="334"/>
      <c r="K11" s="334"/>
      <c r="L11" s="335"/>
      <c r="M11" s="336"/>
      <c r="N11" s="337"/>
      <c r="O11" s="338"/>
      <c r="P11" s="338"/>
      <c r="Q11" s="339"/>
      <c r="R11" s="337"/>
      <c r="S11" s="338"/>
      <c r="T11" s="338"/>
      <c r="U11" s="371"/>
      <c r="V11" s="337"/>
      <c r="W11" s="338"/>
      <c r="X11" s="338"/>
      <c r="Y11" s="339"/>
      <c r="Z11" s="337"/>
      <c r="AA11" s="339"/>
      <c r="AB11" s="337"/>
      <c r="AC11" s="339"/>
      <c r="AD11" s="337"/>
      <c r="AE11" s="338"/>
      <c r="AF11" s="339"/>
      <c r="AG11" s="337"/>
      <c r="AH11" s="338"/>
      <c r="AI11" s="339"/>
      <c r="AJ11" s="337"/>
      <c r="AK11" s="338"/>
      <c r="AL11" s="339"/>
      <c r="AM11" s="337"/>
      <c r="AN11" s="338"/>
      <c r="AO11" s="339"/>
      <c r="AP11" s="337"/>
      <c r="AQ11" s="338"/>
      <c r="AR11" s="339"/>
      <c r="AS11" s="337"/>
      <c r="AT11" s="338"/>
      <c r="AU11" s="339"/>
      <c r="AV11" s="337"/>
      <c r="AW11" s="338"/>
      <c r="AX11" s="339"/>
      <c r="AY11" s="337"/>
      <c r="AZ11" s="338"/>
      <c r="BA11" s="339"/>
      <c r="BB11" s="337"/>
      <c r="BC11" s="338"/>
      <c r="BD11" s="339"/>
      <c r="BE11" s="337"/>
      <c r="BF11" s="338"/>
      <c r="BG11" s="339"/>
      <c r="BH11" s="337"/>
      <c r="BI11" s="338"/>
      <c r="BJ11" s="339"/>
      <c r="BK11" s="337"/>
      <c r="BL11" s="338"/>
      <c r="BM11" s="339"/>
      <c r="BN11" s="337"/>
      <c r="BO11" s="338"/>
      <c r="BP11" s="339"/>
      <c r="BQ11" s="337"/>
      <c r="BR11" s="338"/>
      <c r="BS11" s="339"/>
      <c r="BT11" s="337"/>
      <c r="BU11" s="338"/>
      <c r="BV11" s="339"/>
      <c r="BW11" s="337"/>
      <c r="BX11" s="338"/>
      <c r="BY11" s="339"/>
      <c r="BZ11" s="337"/>
      <c r="CA11" s="338"/>
      <c r="CB11" s="339"/>
      <c r="CC11" s="337"/>
      <c r="CD11" s="340"/>
      <c r="CE11" s="339"/>
      <c r="CF11" s="337"/>
      <c r="CG11" s="338"/>
      <c r="CH11" s="339"/>
      <c r="CI11" s="337"/>
      <c r="CJ11" s="338"/>
      <c r="CK11" s="339"/>
      <c r="CL11" s="337"/>
      <c r="CM11" s="338"/>
      <c r="CN11" s="338"/>
      <c r="CO11" s="338"/>
      <c r="CP11" s="338"/>
      <c r="CQ11" s="339"/>
      <c r="CR11" s="337"/>
      <c r="CS11" s="338"/>
      <c r="CT11" s="339"/>
      <c r="CU11" s="337"/>
      <c r="CV11" s="338"/>
      <c r="CW11" s="339"/>
      <c r="CX11" s="337"/>
      <c r="CY11" s="338"/>
      <c r="CZ11" s="339"/>
      <c r="DA11" s="337"/>
      <c r="DB11" s="338"/>
      <c r="DC11" s="339"/>
      <c r="DD11" s="337"/>
      <c r="DE11" s="338"/>
      <c r="DF11" s="339"/>
      <c r="DG11" s="337"/>
      <c r="DH11" s="338"/>
      <c r="DI11" s="339"/>
      <c r="DJ11" s="337"/>
      <c r="DK11" s="338"/>
      <c r="DL11" s="339"/>
      <c r="DM11" s="337"/>
      <c r="DN11" s="338"/>
      <c r="DO11" s="339"/>
      <c r="DP11" s="331"/>
      <c r="DQ11" s="341"/>
      <c r="DR11" s="341"/>
      <c r="DS11" s="342"/>
      <c r="DT11" s="336"/>
      <c r="DU11" s="343"/>
      <c r="DV11" s="344"/>
      <c r="DW11" s="345"/>
      <c r="DX11" s="346"/>
      <c r="DY11" s="346"/>
      <c r="DZ11" s="346"/>
      <c r="EA11" s="346"/>
      <c r="EB11" s="347"/>
      <c r="EC11" s="348"/>
      <c r="ED11" s="348"/>
      <c r="EE11" s="348"/>
      <c r="EF11" s="348"/>
      <c r="EG11" s="348"/>
      <c r="EH11" s="348"/>
      <c r="EI11" s="348"/>
      <c r="EJ11" s="348"/>
      <c r="EK11" s="349"/>
      <c r="EL11" s="350"/>
      <c r="EM11" s="350"/>
      <c r="EN11" s="350"/>
      <c r="EO11" s="350"/>
      <c r="EP11" s="350"/>
      <c r="EQ11" s="350"/>
      <c r="ER11" s="350"/>
      <c r="ES11" s="350"/>
      <c r="ET11" s="351"/>
      <c r="EU11" s="352"/>
      <c r="EV11" s="352"/>
      <c r="EW11" s="352"/>
      <c r="EX11" s="352"/>
      <c r="EY11" s="352"/>
      <c r="EZ11" s="352"/>
      <c r="FA11" s="352"/>
      <c r="FB11" s="352"/>
      <c r="FC11" s="352"/>
      <c r="FD11" s="352"/>
      <c r="FE11" s="352"/>
      <c r="FF11" s="353"/>
      <c r="FG11" s="345"/>
      <c r="FH11" s="346"/>
      <c r="FI11" s="346"/>
      <c r="FJ11" s="346"/>
      <c r="FK11" s="346"/>
      <c r="FL11" s="347"/>
      <c r="FM11" s="348"/>
      <c r="FN11" s="348"/>
      <c r="FO11" s="348"/>
      <c r="FP11" s="348"/>
      <c r="FQ11" s="348"/>
      <c r="FR11" s="348"/>
      <c r="FS11" s="348"/>
      <c r="FT11" s="348"/>
      <c r="FU11" s="349"/>
      <c r="FV11" s="350"/>
      <c r="FW11" s="350"/>
      <c r="FX11" s="350"/>
      <c r="FY11" s="350"/>
      <c r="FZ11" s="350"/>
      <c r="GA11" s="350"/>
      <c r="GB11" s="350"/>
      <c r="GC11" s="350"/>
      <c r="GD11" s="351"/>
      <c r="GE11" s="352"/>
      <c r="GF11" s="352"/>
      <c r="GG11" s="352"/>
      <c r="GH11" s="352"/>
      <c r="GI11" s="352"/>
      <c r="GJ11" s="352"/>
      <c r="GK11" s="352"/>
      <c r="GL11" s="352"/>
      <c r="GM11" s="352"/>
      <c r="GN11" s="352"/>
      <c r="GO11" s="352"/>
      <c r="GP11" s="353"/>
      <c r="GQ11" s="345"/>
      <c r="GR11" s="346"/>
      <c r="GS11" s="346"/>
      <c r="GT11" s="346"/>
      <c r="GU11" s="346"/>
      <c r="GV11" s="347"/>
      <c r="GW11" s="348"/>
      <c r="GX11" s="348"/>
      <c r="GY11" s="348"/>
      <c r="GZ11" s="348"/>
      <c r="HA11" s="348"/>
      <c r="HB11" s="348"/>
      <c r="HC11" s="348"/>
      <c r="HD11" s="348"/>
      <c r="HE11" s="349"/>
      <c r="HF11" s="350"/>
      <c r="HG11" s="350"/>
      <c r="HH11" s="350"/>
      <c r="HI11" s="350"/>
      <c r="HJ11" s="350"/>
      <c r="HK11" s="350"/>
      <c r="HL11" s="350"/>
      <c r="HM11" s="350"/>
      <c r="HN11" s="351"/>
      <c r="HO11" s="352"/>
      <c r="HP11" s="352"/>
      <c r="HQ11" s="352"/>
      <c r="HR11" s="352"/>
      <c r="HS11" s="352"/>
      <c r="HT11" s="352"/>
      <c r="HU11" s="352"/>
      <c r="HV11" s="352"/>
      <c r="HW11" s="352"/>
      <c r="HX11" s="352"/>
      <c r="HY11" s="352"/>
      <c r="HZ11" s="353"/>
      <c r="IA11" s="354"/>
      <c r="IB11" s="345"/>
      <c r="IC11" s="346"/>
      <c r="ID11" s="346"/>
      <c r="IE11" s="346"/>
      <c r="IF11" s="346"/>
      <c r="IG11" s="347"/>
      <c r="IH11" s="348"/>
      <c r="II11" s="348"/>
      <c r="IJ11" s="348"/>
      <c r="IK11" s="348"/>
      <c r="IL11" s="348"/>
      <c r="IM11" s="348"/>
      <c r="IN11" s="348"/>
      <c r="IO11" s="348"/>
      <c r="IP11" s="349"/>
      <c r="IQ11" s="350"/>
      <c r="IR11" s="350"/>
      <c r="IS11" s="350"/>
      <c r="IT11" s="350"/>
      <c r="IU11" s="350"/>
      <c r="IV11" s="350"/>
      <c r="IW11" s="350"/>
      <c r="IX11" s="350"/>
      <c r="IY11" s="351"/>
      <c r="IZ11" s="352"/>
      <c r="JA11" s="352"/>
      <c r="JB11" s="352"/>
      <c r="JC11" s="352"/>
      <c r="JD11" s="352"/>
      <c r="JE11" s="352"/>
      <c r="JF11" s="352"/>
      <c r="JG11" s="352"/>
      <c r="JH11" s="352"/>
      <c r="JI11" s="352"/>
      <c r="JJ11" s="352"/>
      <c r="JK11" s="391"/>
      <c r="JL11" s="391"/>
    </row>
    <row r="12" spans="1:272" ht="15" x14ac:dyDescent="0.25">
      <c r="A12" s="13" t="s">
        <v>1125</v>
      </c>
      <c r="B12" s="368">
        <v>1</v>
      </c>
      <c r="C12" s="12" t="s">
        <v>170</v>
      </c>
      <c r="D12" s="399">
        <v>44562</v>
      </c>
      <c r="E12" s="17">
        <v>2</v>
      </c>
      <c r="F12" s="6">
        <v>12672774</v>
      </c>
      <c r="G12" s="17" t="s">
        <v>171</v>
      </c>
      <c r="H12" s="17" t="s">
        <v>172</v>
      </c>
      <c r="I12" s="20" t="s">
        <v>173</v>
      </c>
      <c r="J12" s="6" t="s">
        <v>213</v>
      </c>
      <c r="K12" s="6" t="s">
        <v>213</v>
      </c>
      <c r="L12" s="400" t="s">
        <v>1185</v>
      </c>
      <c r="M12" s="401" t="s">
        <v>174</v>
      </c>
      <c r="N12" s="646" t="s">
        <v>175</v>
      </c>
      <c r="O12" s="103"/>
      <c r="P12" s="101"/>
      <c r="Q12" s="102"/>
      <c r="R12" s="646" t="s">
        <v>175</v>
      </c>
      <c r="S12" s="103"/>
      <c r="T12" s="101"/>
      <c r="U12" s="102"/>
      <c r="V12" s="664">
        <v>78.800003051757813</v>
      </c>
      <c r="W12" s="103"/>
      <c r="X12" s="101"/>
      <c r="Y12" s="102"/>
      <c r="Z12" s="21" t="s">
        <v>177</v>
      </c>
      <c r="AA12" s="267"/>
      <c r="AB12" s="21" t="s">
        <v>178</v>
      </c>
      <c r="AC12" s="267"/>
      <c r="AD12" s="665">
        <v>86.470001220703125</v>
      </c>
      <c r="AE12" s="103"/>
      <c r="AF12" s="267"/>
      <c r="AG12" s="665">
        <v>78</v>
      </c>
      <c r="AH12" s="103"/>
      <c r="AI12" s="267"/>
      <c r="AJ12" s="665">
        <v>67</v>
      </c>
      <c r="AK12" s="103"/>
      <c r="AL12" s="267"/>
      <c r="AM12" s="646" t="s">
        <v>175</v>
      </c>
      <c r="AN12" s="103"/>
      <c r="AO12" s="267"/>
      <c r="AP12" s="646" t="s">
        <v>175</v>
      </c>
      <c r="AQ12" s="103"/>
      <c r="AR12" s="267"/>
      <c r="AS12" s="21">
        <v>63.599998474121094</v>
      </c>
      <c r="AT12" s="103"/>
      <c r="AU12" s="267"/>
      <c r="AV12" s="665">
        <v>81.44000244140625</v>
      </c>
      <c r="AW12" s="103"/>
      <c r="AX12" s="267"/>
      <c r="AY12" s="646" t="s">
        <v>175</v>
      </c>
      <c r="AZ12" s="103"/>
      <c r="BA12" s="267"/>
      <c r="BB12" s="21">
        <v>68</v>
      </c>
      <c r="BC12" s="103"/>
      <c r="BD12" s="267"/>
      <c r="BE12" s="21"/>
      <c r="BF12" s="103"/>
      <c r="BG12" s="267"/>
      <c r="BH12" s="21"/>
      <c r="BI12" s="103"/>
      <c r="BJ12" s="267"/>
      <c r="BK12" s="21"/>
      <c r="BL12" s="103"/>
      <c r="BM12" s="267"/>
      <c r="BN12" s="21"/>
      <c r="BO12" s="103"/>
      <c r="BP12" s="267"/>
      <c r="BQ12" s="21" t="s">
        <v>177</v>
      </c>
      <c r="BR12" s="103"/>
      <c r="BS12" s="267"/>
      <c r="BT12" s="21"/>
      <c r="BU12" s="103"/>
      <c r="BV12" s="267"/>
      <c r="BW12" s="21"/>
      <c r="BX12" s="103"/>
      <c r="BY12" s="267"/>
      <c r="BZ12" s="21"/>
      <c r="CA12" s="103"/>
      <c r="CB12" s="267"/>
      <c r="CC12" s="21" t="s">
        <v>1090</v>
      </c>
      <c r="CD12" s="284"/>
      <c r="CE12" s="267"/>
      <c r="CF12" s="21"/>
      <c r="CG12" s="103"/>
      <c r="CH12" s="267"/>
      <c r="CI12" s="21"/>
      <c r="CJ12" s="103"/>
      <c r="CK12" s="267"/>
      <c r="CL12" s="21"/>
      <c r="CM12" s="103"/>
      <c r="CN12" s="103"/>
      <c r="CO12" s="103"/>
      <c r="CP12" s="103"/>
      <c r="CQ12" s="267"/>
      <c r="CR12" s="21"/>
      <c r="CS12" s="103"/>
      <c r="CT12" s="267"/>
      <c r="CU12" s="21"/>
      <c r="CV12" s="103"/>
      <c r="CW12" s="267"/>
      <c r="CX12" s="21"/>
      <c r="CY12" s="103"/>
      <c r="CZ12" s="267"/>
      <c r="DA12" s="21"/>
      <c r="DB12" s="103"/>
      <c r="DC12" s="267"/>
      <c r="DD12" s="21"/>
      <c r="DE12" s="103"/>
      <c r="DF12" s="267"/>
      <c r="DG12" s="21"/>
      <c r="DH12" s="103"/>
      <c r="DI12" s="267"/>
      <c r="DJ12" s="21"/>
      <c r="DK12" s="103"/>
      <c r="DL12" s="267"/>
      <c r="DM12" s="21"/>
      <c r="DN12" s="103"/>
      <c r="DO12" s="267"/>
      <c r="DP12" s="213"/>
      <c r="DQ12" s="212"/>
      <c r="DR12" s="212"/>
      <c r="DS12" s="279" t="e">
        <f>AVERAGE(BE12:DO12)</f>
        <v>#DIV/0!</v>
      </c>
      <c r="DT12" s="214"/>
      <c r="DU12" s="215" t="e">
        <f>IF(DS12&gt;80, 4, (DS12-50)/20+2.5)</f>
        <v>#DIV/0!</v>
      </c>
      <c r="DV12" s="618">
        <f>COUNTIF(N12:DO12, DV$1)+COUNTIF(N12:DO12, DV$2)</f>
        <v>0</v>
      </c>
      <c r="DW12" s="228">
        <f>IF(COUNTIF($N12:$Q12, FF$1)&gt;0, DW$2, 0)</f>
        <v>0</v>
      </c>
      <c r="DX12" s="229">
        <f>IF(COUNTIF($R12:$U12, FF$1)&gt;0, DX$2, 0)</f>
        <v>0</v>
      </c>
      <c r="DY12" s="229">
        <f>IF(COUNTIF($V12:$Y12, FF$1)&gt;0, DY$2, 0)</f>
        <v>0</v>
      </c>
      <c r="DZ12" s="229">
        <f>IF(COUNTIF($Z12:$AA12, FF$1)&gt;0, DZ$2, 0)</f>
        <v>0</v>
      </c>
      <c r="EA12" s="229">
        <f>IF(COUNTIF($AB12:$AC12, FF$1)&gt;0, EA$2, 0)</f>
        <v>0</v>
      </c>
      <c r="EB12" s="230">
        <f>IF(COUNTIF($AD12:$AF12, $FF$1)&gt;0, EB$2, 0)</f>
        <v>0</v>
      </c>
      <c r="EC12" s="231">
        <f>IF(COUNTIF($AG12:$AI12, $FF$1)&gt;0, EC$2, 0)</f>
        <v>0</v>
      </c>
      <c r="ED12" s="231">
        <f>IF(COUNTIF($AJ12:$AL12, $FF$1)&gt;0, ED$2, 0)</f>
        <v>0</v>
      </c>
      <c r="EE12" s="231">
        <f>IF(COUNTIF($AM12:$AO12, $FF$1)&gt;0, EE$2, 0)</f>
        <v>0</v>
      </c>
      <c r="EF12" s="231">
        <f>IF(COUNTIF($AP12:$AR12, $FF$1)&gt;0, EF$2, 0)</f>
        <v>0</v>
      </c>
      <c r="EG12" s="231">
        <f>IF(COUNTIF($AS12:$AU12, $FF$1)&gt;0, EG$2, 0)</f>
        <v>0</v>
      </c>
      <c r="EH12" s="231">
        <f>IF(COUNTIF($AV12:$AX12, $FF$1)&gt;0, EH$2, 0)</f>
        <v>0</v>
      </c>
      <c r="EI12" s="231">
        <f>IF(COUNTIF($AY12:$BA12, $FF$1)&gt;0, EI$2, 0)</f>
        <v>0</v>
      </c>
      <c r="EJ12" s="231">
        <f>IF(COUNTIF($BB12:$BD12, $FF$1)&gt;0, EJ$2, 0)</f>
        <v>0</v>
      </c>
      <c r="EK12" s="232">
        <f>IF(COUNTIF($BE12:$BG12, $FF$1)&gt;0, EK$2, 0)</f>
        <v>0</v>
      </c>
      <c r="EL12" s="233">
        <f>IF(COUNTIF($BH12:$BJ12, $FF$1)&gt;0, EL$2, 0)</f>
        <v>0</v>
      </c>
      <c r="EM12" s="233">
        <f>IF(COUNTIF($BK12:$BM12, $FF$1)&gt;0, EM$2, 0)</f>
        <v>0</v>
      </c>
      <c r="EN12" s="233">
        <f>IF(COUNTIF($BN12:$BP12, $FF$1)&gt;0, EN$2, 0)</f>
        <v>0</v>
      </c>
      <c r="EO12" s="233">
        <f>IF(COUNTIF($BQ12:$BS12, $FF$1)&gt;0, EO$2, 0)</f>
        <v>0</v>
      </c>
      <c r="EP12" s="233">
        <f>IF(COUNTIF($BT12:$BV12, $FF$1)&gt;0, EP$2, 0)</f>
        <v>0</v>
      </c>
      <c r="EQ12" s="233">
        <f>IF(COUNTIF($BW12:$BY12, $FF$1)&gt;0, EQ$2, 0)</f>
        <v>0</v>
      </c>
      <c r="ER12" s="233">
        <f>IF(COUNTIF($BZ12:$CB12, $FF$1)&gt;0, ER$2, 0)</f>
        <v>0</v>
      </c>
      <c r="ES12" s="233">
        <f>IF(COUNTIF($CC12:$CE12, $FF$1)&gt;0, ES$2, 0)</f>
        <v>0</v>
      </c>
      <c r="ET12" s="234">
        <f>IF(COUNTIF($CF12:$CH12, $FF$1)&gt;0, ET$2, 0)</f>
        <v>0</v>
      </c>
      <c r="EU12" s="235">
        <f>IF(COUNTIF($CI12:$CK12, $FF$1)&gt;0, EU$2, 0)</f>
        <v>0</v>
      </c>
      <c r="EV12" s="235">
        <f>IF(COUNTIF($CL12:$CN12, $FF$1)&gt;0, EV$2, 0)</f>
        <v>0</v>
      </c>
      <c r="EW12" s="235">
        <f>IF(COUNTIF($CO12:$CQ12, $FF$1)&gt;0, EW$2, 0)</f>
        <v>0</v>
      </c>
      <c r="EX12" s="235">
        <f>IF(COUNTIF($CR12:$CT12, $FF$1)&gt;0, EX$2, 0)</f>
        <v>0</v>
      </c>
      <c r="EY12" s="235">
        <f>IF(COUNTIF($CU12:$CW12, $FF$1)&gt;0, EY$2, 0)</f>
        <v>0</v>
      </c>
      <c r="EZ12" s="235">
        <f>IF(COUNTIF($CX12:$CZ12, $FF$1)&gt;0, EZ$2, 0)</f>
        <v>0</v>
      </c>
      <c r="FA12" s="235">
        <f>IF(COUNTIF($DA12:$DC12, $FF$1)&gt;0, FA$2, 0)</f>
        <v>0</v>
      </c>
      <c r="FB12" s="235">
        <f>IF(COUNTIF($DD12:$DF12, $FF$1)&gt;0, FB$2, 0)</f>
        <v>0</v>
      </c>
      <c r="FC12" s="235">
        <f>IF(COUNTIF($DG12:$DI12, $FF$1)&gt;0, FC$2, 0)</f>
        <v>0</v>
      </c>
      <c r="FD12" s="235">
        <f>IF(COUNTIF($DJ12:$DL12, $FF$1)&gt;0, FD$2, 0)</f>
        <v>0</v>
      </c>
      <c r="FE12" s="235">
        <f>IF(COUNTIF($DM12:$DO12, $FF$1)&gt;0, FE$2, 0)</f>
        <v>0</v>
      </c>
      <c r="FF12" s="236">
        <f>SUM(DW12:FE12)</f>
        <v>0</v>
      </c>
      <c r="FG12" s="237">
        <f>IF(COUNTIF($N12:$Q12, GP$1)&gt;0, FG$2, 0)</f>
        <v>3</v>
      </c>
      <c r="FH12" s="229">
        <f>IF(COUNTIF($R12:$U12, GP$1)&gt;0, FH$2, 0)</f>
        <v>3</v>
      </c>
      <c r="FI12" s="229">
        <f>IF(COUNTIF($V12:$Y12, GP$1)&gt;0, FI$2, 0)</f>
        <v>0</v>
      </c>
      <c r="FJ12" s="229">
        <f>IF(COUNTIF($Z12:$AA12, GP$1)&gt;0, FJ$2, 0)</f>
        <v>0</v>
      </c>
      <c r="FK12" s="229">
        <f>IF(COUNTIF($AB12:$AC12, GP$1)&gt;0, FK$2, 0)</f>
        <v>0</v>
      </c>
      <c r="FL12" s="230">
        <f>IF(COUNTIF($AD12:$AF12, $GP$1)&gt;0, FL$2, 0)</f>
        <v>0</v>
      </c>
      <c r="FM12" s="231">
        <f>IF(COUNTIF($AG12:$AI12, $GP$1)&gt;0, FM$2, 0)</f>
        <v>0</v>
      </c>
      <c r="FN12" s="231">
        <f>IF(COUNTIF($AJ12:$AL12, $GP$1)&gt;0, FN$2, 0)</f>
        <v>0</v>
      </c>
      <c r="FO12" s="231">
        <f>IF(COUNTIF($AM12:$AO12, $GP$1)&gt;0, FO$2, 0)</f>
        <v>4</v>
      </c>
      <c r="FP12" s="231">
        <f>IF(COUNTIF($AP12:$AR12, $GP$1)&gt;0, FP$2, 0)</f>
        <v>4</v>
      </c>
      <c r="FQ12" s="231">
        <f>IF(COUNTIF($AS12:$AU12, $GP$1)&gt;0, FQ$2, 0)</f>
        <v>0</v>
      </c>
      <c r="FR12" s="231">
        <f>IF(COUNTIF($AV12:$AX12, $GP$1)&gt;0, FR$2, 0)</f>
        <v>0</v>
      </c>
      <c r="FS12" s="231">
        <f>IF(COUNTIF($AY12:$BA12, $GP$1)&gt;0, FS$2, 0)</f>
        <v>4</v>
      </c>
      <c r="FT12" s="231">
        <f>IF(COUNTIF($BB12:$BD12, $GP$1)&gt;0, FT$2, 0)</f>
        <v>0</v>
      </c>
      <c r="FU12" s="232">
        <f>IF(COUNTIF($BE12:$BG12, $GP$1)&gt;0, FU$2, 0)</f>
        <v>0</v>
      </c>
      <c r="FV12" s="233">
        <f>IF(COUNTIF($BH12:$BJ12, $GP$1)&gt;0, FV$2, 0)</f>
        <v>0</v>
      </c>
      <c r="FW12" s="233">
        <f>IF(COUNTIF($BK12:$BM12, $GP$1)&gt;0, FW$2, 0)</f>
        <v>0</v>
      </c>
      <c r="FX12" s="233">
        <f>IF(COUNTIF($BN12:$BP12, $GP$1)&gt;0, FX$2, 0)</f>
        <v>0</v>
      </c>
      <c r="FY12" s="233">
        <f>IF(COUNTIF($BQ12:$BS12, $GP$1)&gt;0, FY$2, 0)</f>
        <v>0</v>
      </c>
      <c r="FZ12" s="233">
        <f>IF(COUNTIF($BT12:$BV12, $GP$1)&gt;0, FZ$2, 0)</f>
        <v>0</v>
      </c>
      <c r="GA12" s="233">
        <f>IF(COUNTIF($BW12:$BY12, $GP$1)&gt;0, GA$2, 0)</f>
        <v>0</v>
      </c>
      <c r="GB12" s="233">
        <f>IF(COUNTIF($BZ12:$CB12, $GP$1)&gt;0, GB$2, 0)</f>
        <v>0</v>
      </c>
      <c r="GC12" s="233">
        <f>IF(COUNTIF($CC12:$CE12, $GP$1)&gt;0, GC$2, 0)</f>
        <v>0</v>
      </c>
      <c r="GD12" s="234">
        <f>IF(COUNTIF($CF12:$CH12, $GP$1)&gt;0, GD$2, 0)</f>
        <v>0</v>
      </c>
      <c r="GE12" s="235">
        <f>IF(COUNTIF($CI12:$CK12, $GP$1)&gt;0, GE$2, 0)</f>
        <v>0</v>
      </c>
      <c r="GF12" s="235">
        <f>IF(COUNTIF($CL12:$CN12, $GP$1)&gt;0, GF$2, 0)</f>
        <v>0</v>
      </c>
      <c r="GG12" s="235">
        <f>IF(COUNTIF($CO12:$CQ12, $GP$1)&gt;0, GG$2, 0)</f>
        <v>0</v>
      </c>
      <c r="GH12" s="235">
        <f>IF(COUNTIF($CR12:$CT12, $GP$1)&gt;0, GH$2, 0)</f>
        <v>0</v>
      </c>
      <c r="GI12" s="235">
        <f>IF(COUNTIF($CU12:$CW12, $GP$1)&gt;0, GI$2, 0)</f>
        <v>0</v>
      </c>
      <c r="GJ12" s="235">
        <f>IF(COUNTIF($CX12:$CZ12, $GP$1)&gt;0, GJ$2, 0)</f>
        <v>0</v>
      </c>
      <c r="GK12" s="235">
        <f>IF(COUNTIF($DA12:$DC12, $GP$1)&gt;0, GK$2, 0)</f>
        <v>0</v>
      </c>
      <c r="GL12" s="235">
        <f>IF(COUNTIF($DD12:$DF12, $GP$1)&gt;0, GL$2, 0)</f>
        <v>0</v>
      </c>
      <c r="GM12" s="235">
        <f>IF(COUNTIF($DG12:$DI12, $GP$1)&gt;0, GM$2, 0)</f>
        <v>0</v>
      </c>
      <c r="GN12" s="235">
        <f>IF(COUNTIF($DJ12:$DL12, $GP$1)&gt;0, GN$2, 0)</f>
        <v>0</v>
      </c>
      <c r="GO12" s="235">
        <f>IF(COUNTIF($DM12:$DO12, $GP$1)&gt;0, GO$2, 0)</f>
        <v>0</v>
      </c>
      <c r="GP12" s="236">
        <f>SUM(FG12:GO12)</f>
        <v>18</v>
      </c>
      <c r="GQ12" s="237">
        <f>IF(COUNTIF($N12:$Q12, HZ$1)&gt;0, GQ$2, 0)</f>
        <v>0</v>
      </c>
      <c r="GR12" s="229">
        <f>IF(COUNTIF($R12:$U12, HZ$1)&gt;0, GR$2, 0)</f>
        <v>0</v>
      </c>
      <c r="GS12" s="229">
        <f>IF(COUNTIF($V12:$Y12, HZ$1)&gt;0, GS$2, 0)</f>
        <v>0</v>
      </c>
      <c r="GT12" s="229">
        <f>IF(COUNTIF($Z12:$AA12, HZ$1)&gt;0, GT$2, 0)</f>
        <v>3</v>
      </c>
      <c r="GU12" s="229">
        <f>IF(COUNTIF($AB12:$AC12, HZ$1)&gt;0, GU$2, 0)</f>
        <v>0</v>
      </c>
      <c r="GV12" s="230">
        <f>IF(COUNTIF($AD12:$AF12, $HZ$1)&gt;0, GV$2, 0)</f>
        <v>0</v>
      </c>
      <c r="GW12" s="231">
        <f>IF(COUNTIF($AG12:$AI12, $HZ$1)&gt;0, GW$2, 0)</f>
        <v>0</v>
      </c>
      <c r="GX12" s="231">
        <f>IF(COUNTIF($AJ12:$AL12, $HZ$1)&gt;0, GX$2, 0)</f>
        <v>0</v>
      </c>
      <c r="GY12" s="231">
        <f>IF(COUNTIF($AM12:$AO12, $HZ$1)&gt;0, GY$2, 0)</f>
        <v>0</v>
      </c>
      <c r="GZ12" s="231">
        <f>IF(COUNTIF($AP12:$AR12, $HZ$1)&gt;0, GZ$2, 0)</f>
        <v>0</v>
      </c>
      <c r="HA12" s="231">
        <f>IF(COUNTIF($AS12:$AU12, $HZ$1)&gt;0, HA$2, 0)</f>
        <v>0</v>
      </c>
      <c r="HB12" s="231">
        <f>IF(COUNTIF($AV12:$AX12, $HZ$1)&gt;0, HB$2, 0)</f>
        <v>0</v>
      </c>
      <c r="HC12" s="231">
        <f>IF(COUNTIF($AY12:$BA12, $HZ$1)&gt;0, HC$2, 0)</f>
        <v>0</v>
      </c>
      <c r="HD12" s="231">
        <f>IF(COUNTIF($BB12:$BD12, $HZ$1)&gt;0, HD$2, 0)</f>
        <v>0</v>
      </c>
      <c r="HE12" s="232">
        <f>IF(COUNTIF($BE12:$BG12, $HZ$1)&gt;0, HE$2, 0)</f>
        <v>0</v>
      </c>
      <c r="HF12" s="233">
        <f>IF(COUNTIF($BH12:$BJ12, $HZ$1)&gt;0, HF$2, 0)</f>
        <v>0</v>
      </c>
      <c r="HG12" s="233">
        <f>IF(COUNTIF($BK12:$BM12, $HZ$1)&gt;0, HG$2, 0)</f>
        <v>0</v>
      </c>
      <c r="HH12" s="233">
        <f>IF(COUNTIF($BN12:$BP12, $HZ$1)&gt;0, HH$2, 0)</f>
        <v>0</v>
      </c>
      <c r="HI12" s="233">
        <f>IF(COUNTIF($BQ12:$BS12, $HZ$1)&gt;0, HI$2, 0)</f>
        <v>5</v>
      </c>
      <c r="HJ12" s="233">
        <f>IF(COUNTIF($BT12:$BV12, $HZ$1)&gt;0, HJ$2, 0)</f>
        <v>0</v>
      </c>
      <c r="HK12" s="233">
        <f>IF(COUNTIF($BW12:$BY12, $HZ$1)&gt;0, HK$2, 0)</f>
        <v>0</v>
      </c>
      <c r="HL12" s="233">
        <f>IF(COUNTIF($BZ12:$CB12, $HZ$1)&gt;0, HL$2, 0)</f>
        <v>0</v>
      </c>
      <c r="HM12" s="233">
        <f>IF(COUNTIF($CC12:$CE12, $HZ$1)&gt;0, HM$2, 0)</f>
        <v>0</v>
      </c>
      <c r="HN12" s="234">
        <f>IF(COUNTIF($CF12:$CH12, $HZ$1)&gt;0, HN$2, 0)</f>
        <v>0</v>
      </c>
      <c r="HO12" s="235">
        <f>IF(COUNTIF($CI12:$CK12, $HZ$1)&gt;0, HO$2, 0)</f>
        <v>0</v>
      </c>
      <c r="HP12" s="235">
        <f>IF(COUNTIF($CL12:$CN12, $HZ$1)&gt;0, HP$2, 0)</f>
        <v>0</v>
      </c>
      <c r="HQ12" s="235">
        <f>IF(COUNTIF($CO12:$CQ12, $HZ$1)&gt;0, HQ$2, 0)</f>
        <v>0</v>
      </c>
      <c r="HR12" s="235">
        <f>IF(COUNTIF($CR12:$CT12, $HZ$1)&gt;0, HR$2, 0)</f>
        <v>0</v>
      </c>
      <c r="HS12" s="235">
        <f>IF(COUNTIF($CU12:$CW12, $HZ$1)&gt;0, HS$2, 0)</f>
        <v>0</v>
      </c>
      <c r="HT12" s="235">
        <f>IF(COUNTIF($CX12:$CZ12, $HZ$1)&gt;0, HT$2, 0)</f>
        <v>0</v>
      </c>
      <c r="HU12" s="235">
        <f>IF(COUNTIF($DA12:$DC12, $HZ$1)&gt;0, HU$2, 0)</f>
        <v>0</v>
      </c>
      <c r="HV12" s="235">
        <f>IF(COUNTIF($DD12:$DF12, $HZ$1)&gt;0, HV$2, 0)</f>
        <v>0</v>
      </c>
      <c r="HW12" s="235">
        <f>IF(COUNTIF($DG12:$DI12, $HZ$1)&gt;0, HW$2, 0)</f>
        <v>0</v>
      </c>
      <c r="HX12" s="235">
        <f>IF(COUNTIF($DJ12:$DL12, $HZ$1)&gt;0, HX$2, 0)</f>
        <v>0</v>
      </c>
      <c r="HY12" s="235">
        <f>IF(COUNTIF($DM12:$DO12, $HZ$1)&gt;0, HY$2, 0)</f>
        <v>0</v>
      </c>
      <c r="HZ12" s="236">
        <f>SUM(GQ12:HY12)</f>
        <v>8</v>
      </c>
      <c r="IA12" s="238">
        <f>IF(COUNTIF($DJ12:$DL12, $IC$1)&gt;0, IA$2, 0)</f>
        <v>0</v>
      </c>
      <c r="IB12" s="237">
        <f>IF(MAX($N12:$Q12)&gt;=40, IB$2, 0)</f>
        <v>0</v>
      </c>
      <c r="IC12" s="229">
        <f>IF(MAX($R12:$U12)&gt;=40, IC$2, 0)</f>
        <v>0</v>
      </c>
      <c r="ID12" s="229">
        <f>IF(MAX($V12:$Y12)&gt;=40, ID$2, 0)</f>
        <v>3</v>
      </c>
      <c r="IE12" s="229">
        <f>IF(MAX($Z12:$AA12)&gt;=40, IE$2, 0)</f>
        <v>0</v>
      </c>
      <c r="IF12" s="229">
        <f>IF(MAX($AB12:$AC12)&gt;=40, IF$2, 0)</f>
        <v>0</v>
      </c>
      <c r="IG12" s="230">
        <f>IF(MAX($AD12:$AF12)&gt;=40, IG$2, 0)</f>
        <v>15</v>
      </c>
      <c r="IH12" s="231">
        <f>IF(MAX($AG12:$AI12)&gt;=40, IH$2, 0)</f>
        <v>10</v>
      </c>
      <c r="II12" s="231">
        <f>IF(MAX($AJ12:$AL12)&gt;=40, II$2, 0)</f>
        <v>20</v>
      </c>
      <c r="IJ12" s="231">
        <f>IF(MAX($AM12:$AO12)&gt;=40, IJ$2, 0)</f>
        <v>0</v>
      </c>
      <c r="IK12" s="231">
        <f>IF(MAX($AP12:$AR12)&gt;=40, IK$2, 0)</f>
        <v>0</v>
      </c>
      <c r="IL12" s="231">
        <f>IF(MAX($AS12:$AU12)&gt;=40, IL$2, 0)</f>
        <v>5</v>
      </c>
      <c r="IM12" s="231">
        <f>IF(MAX($AV12:$AX12)&gt;=40, IM$2, 0)</f>
        <v>15</v>
      </c>
      <c r="IN12" s="231">
        <f>IF(MAX($AY12:$BA12)&gt;=40, IN$2, 0)</f>
        <v>0</v>
      </c>
      <c r="IO12" s="231">
        <f>IF(MAX($BB12:$BD12)&gt;=40, IO$2, 0)</f>
        <v>10</v>
      </c>
      <c r="IP12" s="232">
        <f>IF(MAX($BE12:$BG12)&gt;=40, IP$2, 0)</f>
        <v>0</v>
      </c>
      <c r="IQ12" s="233">
        <f>IF(MAX($BH12:$BJ12)&gt;=40, IQ$2, 0)</f>
        <v>0</v>
      </c>
      <c r="IR12" s="233">
        <f>IF(MAX($BK12:$BM12)&gt;=40, IR$2, 0)</f>
        <v>0</v>
      </c>
      <c r="IS12" s="233">
        <f>IF(MAX($BN12:$BP12)&gt;=40, IS$2, 0)</f>
        <v>0</v>
      </c>
      <c r="IT12" s="233">
        <f>IF(MAX($BQ12:$BS12)&gt;=40, IT$2, 0)</f>
        <v>0</v>
      </c>
      <c r="IU12" s="233">
        <f>IF(MAX($BT12:$BV12)&gt;=40, IU$2, 0)</f>
        <v>0</v>
      </c>
      <c r="IV12" s="233">
        <f>IF(MAX($BW12:$BY12)&gt;=40, IV$2, 0)</f>
        <v>0</v>
      </c>
      <c r="IW12" s="233">
        <f>IF(MAX($BZ12:$CB12)&gt;=40, IW$2, 0)</f>
        <v>0</v>
      </c>
      <c r="IX12" s="233">
        <f>IF(MAX($CC12:$CE12)&gt;=40, IX$2, 0)</f>
        <v>0</v>
      </c>
      <c r="IY12" s="234">
        <f>IF(MAX($CF12:$CH12)&gt;=40, IY$2, 0)</f>
        <v>0</v>
      </c>
      <c r="IZ12" s="235">
        <f>IF(MAX($CI12:$CK12)&gt;=40, IZ$2, 0)</f>
        <v>0</v>
      </c>
      <c r="JA12" s="235">
        <f>IF(MAX($CL12:$CN12)&gt;=40, JA$2, 0)</f>
        <v>0</v>
      </c>
      <c r="JB12" s="235">
        <f>IF(MAX($CO12:$CQ12)&gt;=40, JB$2, 0)</f>
        <v>0</v>
      </c>
      <c r="JC12" s="235">
        <f>IF(MAX($CR12:$CT12)&gt;=40, JC$2, 0)</f>
        <v>0</v>
      </c>
      <c r="JD12" s="235">
        <f>IF(MAX($CU12:$CW12)&gt;=40, JD$2, 0)</f>
        <v>0</v>
      </c>
      <c r="JE12" s="235">
        <f>IF(MAX($CX12:$CZ12)&gt;=40, JE$2, 0)</f>
        <v>0</v>
      </c>
      <c r="JF12" s="235">
        <f>IF(MAX($DA12:$DC12)&gt;=40, JF$2, 0)</f>
        <v>0</v>
      </c>
      <c r="JG12" s="235">
        <f>IF(MAX($DD12:$DF12)&gt;=40, JG$2, 0)</f>
        <v>0</v>
      </c>
      <c r="JH12" s="235">
        <f>IF(MAX($DG12:$DI12)&gt;=40, JH$2, 0)</f>
        <v>0</v>
      </c>
      <c r="JI12" s="235">
        <f>IF(MAX($DJ12:$DL12)&gt;=40, JI$2, 0)</f>
        <v>0</v>
      </c>
      <c r="JJ12" s="235">
        <f>IF(MAX($DM12:$DO12)&gt;=40, JJ$2, 0)</f>
        <v>0</v>
      </c>
      <c r="JK12" s="392">
        <f>SUM(IG12:IW12, IY12:JJ12)</f>
        <v>75</v>
      </c>
      <c r="JL12" s="392">
        <f>SUM(IB12:IF12, IX12)</f>
        <v>3</v>
      </c>
    </row>
    <row r="13" spans="1:272" ht="15" x14ac:dyDescent="0.25">
      <c r="A13" s="13" t="s">
        <v>1125</v>
      </c>
      <c r="B13" s="368">
        <v>2</v>
      </c>
      <c r="C13" s="12" t="s">
        <v>179</v>
      </c>
      <c r="D13" s="399">
        <v>44562</v>
      </c>
      <c r="E13" s="17">
        <v>2</v>
      </c>
      <c r="F13" s="6">
        <v>12672752</v>
      </c>
      <c r="G13" s="17" t="s">
        <v>180</v>
      </c>
      <c r="H13" s="17" t="s">
        <v>181</v>
      </c>
      <c r="I13" s="20" t="s">
        <v>182</v>
      </c>
      <c r="J13" s="6" t="s">
        <v>213</v>
      </c>
      <c r="K13" s="6" t="s">
        <v>543</v>
      </c>
      <c r="L13" s="400" t="s">
        <v>1186</v>
      </c>
      <c r="M13" s="401" t="s">
        <v>183</v>
      </c>
      <c r="N13" s="646" t="s">
        <v>175</v>
      </c>
      <c r="O13" s="103"/>
      <c r="P13" s="101"/>
      <c r="Q13" s="102"/>
      <c r="R13" s="646" t="s">
        <v>175</v>
      </c>
      <c r="S13" s="103"/>
      <c r="T13" s="101"/>
      <c r="U13" s="102"/>
      <c r="V13" s="665">
        <v>79.760002136230469</v>
      </c>
      <c r="W13" s="103"/>
      <c r="X13" s="101"/>
      <c r="Y13" s="102"/>
      <c r="Z13" s="21" t="s">
        <v>177</v>
      </c>
      <c r="AA13" s="267"/>
      <c r="AB13" s="21" t="s">
        <v>178</v>
      </c>
      <c r="AC13" s="267"/>
      <c r="AD13" s="665">
        <v>76.279998779296875</v>
      </c>
      <c r="AE13" s="103"/>
      <c r="AF13" s="267"/>
      <c r="AG13" s="665">
        <v>77.5</v>
      </c>
      <c r="AH13" s="103"/>
      <c r="AI13" s="267"/>
      <c r="AJ13" s="665">
        <v>74.599999999999994</v>
      </c>
      <c r="AK13" s="103"/>
      <c r="AL13" s="267"/>
      <c r="AM13" s="646" t="s">
        <v>175</v>
      </c>
      <c r="AN13" s="103"/>
      <c r="AO13" s="267"/>
      <c r="AP13" s="646" t="s">
        <v>175</v>
      </c>
      <c r="AQ13" s="103"/>
      <c r="AR13" s="267"/>
      <c r="AS13" s="21">
        <v>77.699996948242188</v>
      </c>
      <c r="AT13" s="103"/>
      <c r="AU13" s="267"/>
      <c r="AV13" s="665">
        <v>80.389999389648438</v>
      </c>
      <c r="AW13" s="103"/>
      <c r="AX13" s="267"/>
      <c r="AY13" s="646" t="s">
        <v>175</v>
      </c>
      <c r="AZ13" s="103"/>
      <c r="BA13" s="267"/>
      <c r="BB13" s="21">
        <v>76</v>
      </c>
      <c r="BC13" s="103"/>
      <c r="BD13" s="267"/>
      <c r="BE13" s="21"/>
      <c r="BF13" s="103"/>
      <c r="BG13" s="267"/>
      <c r="BH13" s="21"/>
      <c r="BI13" s="103"/>
      <c r="BJ13" s="267"/>
      <c r="BK13" s="21"/>
      <c r="BL13" s="103"/>
      <c r="BM13" s="267"/>
      <c r="BN13" s="21"/>
      <c r="BO13" s="103"/>
      <c r="BP13" s="267"/>
      <c r="BQ13" s="21" t="s">
        <v>177</v>
      </c>
      <c r="BR13" s="103"/>
      <c r="BS13" s="267"/>
      <c r="BT13" s="21"/>
      <c r="BU13" s="103"/>
      <c r="BV13" s="267"/>
      <c r="BW13" s="21"/>
      <c r="BX13" s="103"/>
      <c r="BY13" s="267"/>
      <c r="BZ13" s="21"/>
      <c r="CA13" s="103"/>
      <c r="CB13" s="267"/>
      <c r="CC13" s="21" t="s">
        <v>1090</v>
      </c>
      <c r="CD13" s="284"/>
      <c r="CE13" s="267"/>
      <c r="CF13" s="21"/>
      <c r="CG13" s="103"/>
      <c r="CH13" s="267"/>
      <c r="CI13" s="21"/>
      <c r="CJ13" s="103"/>
      <c r="CK13" s="267"/>
      <c r="CL13" s="21"/>
      <c r="CM13" s="103"/>
      <c r="CN13" s="103"/>
      <c r="CO13" s="103"/>
      <c r="CP13" s="103"/>
      <c r="CQ13" s="267"/>
      <c r="CR13" s="21"/>
      <c r="CS13" s="103"/>
      <c r="CT13" s="267"/>
      <c r="CU13" s="21"/>
      <c r="CV13" s="103"/>
      <c r="CW13" s="267"/>
      <c r="CX13" s="21"/>
      <c r="CY13" s="103"/>
      <c r="CZ13" s="267"/>
      <c r="DA13" s="21"/>
      <c r="DB13" s="103"/>
      <c r="DC13" s="267"/>
      <c r="DD13" s="21"/>
      <c r="DE13" s="103"/>
      <c r="DF13" s="267"/>
      <c r="DG13" s="21"/>
      <c r="DH13" s="103"/>
      <c r="DI13" s="267"/>
      <c r="DJ13" s="21"/>
      <c r="DK13" s="103"/>
      <c r="DL13" s="267"/>
      <c r="DM13" s="21"/>
      <c r="DN13" s="103"/>
      <c r="DO13" s="267"/>
      <c r="DP13" s="213"/>
      <c r="DQ13" s="212"/>
      <c r="DR13" s="212"/>
      <c r="DS13" s="279" t="e">
        <f>AVERAGE(BE13:DO13)</f>
        <v>#DIV/0!</v>
      </c>
      <c r="DT13" s="214"/>
      <c r="DU13" s="215" t="e">
        <f>IF(DS13&gt;80, 4, (DS13-50)/20+2.5)</f>
        <v>#DIV/0!</v>
      </c>
      <c r="DV13" s="618">
        <f>COUNTIF(N13:DO13, DV$1)+COUNTIF(N13:DO13, DV$2)</f>
        <v>0</v>
      </c>
      <c r="DW13" s="228">
        <f>IF(COUNTIF($N13:$Q13, FF$1)&gt;0, DW$2, 0)</f>
        <v>0</v>
      </c>
      <c r="DX13" s="229">
        <f>IF(COUNTIF($R13:$U13, FF$1)&gt;0, DX$2, 0)</f>
        <v>0</v>
      </c>
      <c r="DY13" s="229">
        <f>IF(COUNTIF($V13:$Y13, FF$1)&gt;0, DY$2, 0)</f>
        <v>0</v>
      </c>
      <c r="DZ13" s="229">
        <f>IF(COUNTIF($Z13:$AA13, FF$1)&gt;0, DZ$2, 0)</f>
        <v>0</v>
      </c>
      <c r="EA13" s="229">
        <f>IF(COUNTIF($AB13:$AC13, FF$1)&gt;0, EA$2, 0)</f>
        <v>0</v>
      </c>
      <c r="EB13" s="230">
        <f>IF(COUNTIF($AD13:$AF13, $FF$1)&gt;0, EB$2, 0)</f>
        <v>0</v>
      </c>
      <c r="EC13" s="231">
        <f>IF(COUNTIF($AG13:$AI13, $FF$1)&gt;0, EC$2, 0)</f>
        <v>0</v>
      </c>
      <c r="ED13" s="231">
        <f>IF(COUNTIF($AJ13:$AL13, $FF$1)&gt;0, ED$2, 0)</f>
        <v>0</v>
      </c>
      <c r="EE13" s="231">
        <f>IF(COUNTIF($AM13:$AO13, $FF$1)&gt;0, EE$2, 0)</f>
        <v>0</v>
      </c>
      <c r="EF13" s="231">
        <f>IF(COUNTIF($AP13:$AR13, $FF$1)&gt;0, EF$2, 0)</f>
        <v>0</v>
      </c>
      <c r="EG13" s="231">
        <f>IF(COUNTIF($AS13:$AU13, $FF$1)&gt;0, EG$2, 0)</f>
        <v>0</v>
      </c>
      <c r="EH13" s="231">
        <f>IF(COUNTIF($AV13:$AX13, $FF$1)&gt;0, EH$2, 0)</f>
        <v>0</v>
      </c>
      <c r="EI13" s="231">
        <f>IF(COUNTIF($AY13:$BA13, $FF$1)&gt;0, EI$2, 0)</f>
        <v>0</v>
      </c>
      <c r="EJ13" s="231">
        <f>IF(COUNTIF($BB13:$BD13, $FF$1)&gt;0, EJ$2, 0)</f>
        <v>0</v>
      </c>
      <c r="EK13" s="232">
        <f>IF(COUNTIF($BE13:$BG13, $FF$1)&gt;0, EK$2, 0)</f>
        <v>0</v>
      </c>
      <c r="EL13" s="233">
        <f>IF(COUNTIF($BH13:$BJ13, $FF$1)&gt;0, EL$2, 0)</f>
        <v>0</v>
      </c>
      <c r="EM13" s="233">
        <f>IF(COUNTIF($BK13:$BM13, $FF$1)&gt;0, EM$2, 0)</f>
        <v>0</v>
      </c>
      <c r="EN13" s="233">
        <f>IF(COUNTIF($BN13:$BP13, $FF$1)&gt;0, EN$2, 0)</f>
        <v>0</v>
      </c>
      <c r="EO13" s="233">
        <f>IF(COUNTIF($BQ13:$BS13, $FF$1)&gt;0, EO$2, 0)</f>
        <v>0</v>
      </c>
      <c r="EP13" s="233">
        <f>IF(COUNTIF($BT13:$BV13, $FF$1)&gt;0, EP$2, 0)</f>
        <v>0</v>
      </c>
      <c r="EQ13" s="233">
        <f>IF(COUNTIF($BW13:$BY13, $FF$1)&gt;0, EQ$2, 0)</f>
        <v>0</v>
      </c>
      <c r="ER13" s="233">
        <f>IF(COUNTIF($BZ13:$CB13, $FF$1)&gt;0, ER$2, 0)</f>
        <v>0</v>
      </c>
      <c r="ES13" s="233">
        <f>IF(COUNTIF($CC13:$CE13, $FF$1)&gt;0, ES$2, 0)</f>
        <v>0</v>
      </c>
      <c r="ET13" s="234">
        <f>IF(COUNTIF($CF13:$CH13, $FF$1)&gt;0, ET$2, 0)</f>
        <v>0</v>
      </c>
      <c r="EU13" s="235">
        <f>IF(COUNTIF($CI13:$CK13, $FF$1)&gt;0, EU$2, 0)</f>
        <v>0</v>
      </c>
      <c r="EV13" s="235">
        <f>IF(COUNTIF($CL13:$CN13, $FF$1)&gt;0, EV$2, 0)</f>
        <v>0</v>
      </c>
      <c r="EW13" s="235">
        <f>IF(COUNTIF($CO13:$CQ13, $FF$1)&gt;0, EW$2, 0)</f>
        <v>0</v>
      </c>
      <c r="EX13" s="235">
        <f>IF(COUNTIF($CR13:$CT13, $FF$1)&gt;0, EX$2, 0)</f>
        <v>0</v>
      </c>
      <c r="EY13" s="235">
        <f>IF(COUNTIF($CU13:$CW13, $FF$1)&gt;0, EY$2, 0)</f>
        <v>0</v>
      </c>
      <c r="EZ13" s="235">
        <f>IF(COUNTIF($CX13:$CZ13, $FF$1)&gt;0, EZ$2, 0)</f>
        <v>0</v>
      </c>
      <c r="FA13" s="235">
        <f>IF(COUNTIF($DA13:$DC13, $FF$1)&gt;0, FA$2, 0)</f>
        <v>0</v>
      </c>
      <c r="FB13" s="235">
        <f>IF(COUNTIF($DD13:$DF13, $FF$1)&gt;0, FB$2, 0)</f>
        <v>0</v>
      </c>
      <c r="FC13" s="235">
        <f>IF(COUNTIF($DG13:$DI13, $FF$1)&gt;0, FC$2, 0)</f>
        <v>0</v>
      </c>
      <c r="FD13" s="235">
        <f>IF(COUNTIF($DJ13:$DL13, $FF$1)&gt;0, FD$2, 0)</f>
        <v>0</v>
      </c>
      <c r="FE13" s="235">
        <f>IF(COUNTIF($DM13:$DO13, $FF$1)&gt;0, FE$2, 0)</f>
        <v>0</v>
      </c>
      <c r="FF13" s="236">
        <f>SUM(DW13:FE13)</f>
        <v>0</v>
      </c>
      <c r="FG13" s="237">
        <f>IF(COUNTIF($N13:$Q13, GP$1)&gt;0, FG$2, 0)</f>
        <v>3</v>
      </c>
      <c r="FH13" s="229">
        <f>IF(COUNTIF($R13:$U13, GP$1)&gt;0, FH$2, 0)</f>
        <v>3</v>
      </c>
      <c r="FI13" s="229">
        <f>IF(COUNTIF($V13:$Y13, GP$1)&gt;0, FI$2, 0)</f>
        <v>0</v>
      </c>
      <c r="FJ13" s="229">
        <f>IF(COUNTIF($Z13:$AA13, GP$1)&gt;0, FJ$2, 0)</f>
        <v>0</v>
      </c>
      <c r="FK13" s="229">
        <f>IF(COUNTIF($AB13:$AC13, GP$1)&gt;0, FK$2, 0)</f>
        <v>0</v>
      </c>
      <c r="FL13" s="230">
        <f>IF(COUNTIF($AD13:$AF13, $GP$1)&gt;0, FL$2, 0)</f>
        <v>0</v>
      </c>
      <c r="FM13" s="231">
        <f>IF(COUNTIF($AG13:$AI13, $GP$1)&gt;0, FM$2, 0)</f>
        <v>0</v>
      </c>
      <c r="FN13" s="231">
        <f>IF(COUNTIF($AJ13:$AL13, $GP$1)&gt;0, FN$2, 0)</f>
        <v>0</v>
      </c>
      <c r="FO13" s="231">
        <f>IF(COUNTIF($AM13:$AO13, $GP$1)&gt;0, FO$2, 0)</f>
        <v>4</v>
      </c>
      <c r="FP13" s="231">
        <f>IF(COUNTIF($AP13:$AR13, $GP$1)&gt;0, FP$2, 0)</f>
        <v>4</v>
      </c>
      <c r="FQ13" s="231">
        <f>IF(COUNTIF($AS13:$AU13, $GP$1)&gt;0, FQ$2, 0)</f>
        <v>0</v>
      </c>
      <c r="FR13" s="231">
        <f>IF(COUNTIF($AV13:$AX13, $GP$1)&gt;0, FR$2, 0)</f>
        <v>0</v>
      </c>
      <c r="FS13" s="231">
        <f>IF(COUNTIF($AY13:$BA13, $GP$1)&gt;0, FS$2, 0)</f>
        <v>4</v>
      </c>
      <c r="FT13" s="231">
        <f>IF(COUNTIF($BB13:$BD13, $GP$1)&gt;0, FT$2, 0)</f>
        <v>0</v>
      </c>
      <c r="FU13" s="232">
        <f>IF(COUNTIF($BE13:$BG13, $GP$1)&gt;0, FU$2, 0)</f>
        <v>0</v>
      </c>
      <c r="FV13" s="233">
        <f>IF(COUNTIF($BH13:$BJ13, $GP$1)&gt;0, FV$2, 0)</f>
        <v>0</v>
      </c>
      <c r="FW13" s="233">
        <f>IF(COUNTIF($BK13:$BM13, $GP$1)&gt;0, FW$2, 0)</f>
        <v>0</v>
      </c>
      <c r="FX13" s="233">
        <f>IF(COUNTIF($BN13:$BP13, $GP$1)&gt;0, FX$2, 0)</f>
        <v>0</v>
      </c>
      <c r="FY13" s="233">
        <f>IF(COUNTIF($BQ13:$BS13, $GP$1)&gt;0, FY$2, 0)</f>
        <v>0</v>
      </c>
      <c r="FZ13" s="233">
        <f>IF(COUNTIF($BT13:$BV13, $GP$1)&gt;0, FZ$2, 0)</f>
        <v>0</v>
      </c>
      <c r="GA13" s="233">
        <f>IF(COUNTIF($BW13:$BY13, $GP$1)&gt;0, GA$2, 0)</f>
        <v>0</v>
      </c>
      <c r="GB13" s="233">
        <f>IF(COUNTIF($BZ13:$CB13, $GP$1)&gt;0, GB$2, 0)</f>
        <v>0</v>
      </c>
      <c r="GC13" s="233">
        <f>IF(COUNTIF($CC13:$CE13, $GP$1)&gt;0, GC$2, 0)</f>
        <v>0</v>
      </c>
      <c r="GD13" s="234">
        <f>IF(COUNTIF($CF13:$CH13, $GP$1)&gt;0, GD$2, 0)</f>
        <v>0</v>
      </c>
      <c r="GE13" s="235">
        <f>IF(COUNTIF($CI13:$CK13, $GP$1)&gt;0, GE$2, 0)</f>
        <v>0</v>
      </c>
      <c r="GF13" s="235">
        <f>IF(COUNTIF($CL13:$CN13, $GP$1)&gt;0, GF$2, 0)</f>
        <v>0</v>
      </c>
      <c r="GG13" s="235">
        <f>IF(COUNTIF($CO13:$CQ13, $GP$1)&gt;0, GG$2, 0)</f>
        <v>0</v>
      </c>
      <c r="GH13" s="235">
        <f>IF(COUNTIF($CR13:$CT13, $GP$1)&gt;0, GH$2, 0)</f>
        <v>0</v>
      </c>
      <c r="GI13" s="235">
        <f>IF(COUNTIF($CU13:$CW13, $GP$1)&gt;0, GI$2, 0)</f>
        <v>0</v>
      </c>
      <c r="GJ13" s="235">
        <f>IF(COUNTIF($CX13:$CZ13, $GP$1)&gt;0, GJ$2, 0)</f>
        <v>0</v>
      </c>
      <c r="GK13" s="235">
        <f>IF(COUNTIF($DA13:$DC13, $GP$1)&gt;0, GK$2, 0)</f>
        <v>0</v>
      </c>
      <c r="GL13" s="235">
        <f>IF(COUNTIF($DD13:$DF13, $GP$1)&gt;0, GL$2, 0)</f>
        <v>0</v>
      </c>
      <c r="GM13" s="235">
        <f>IF(COUNTIF($DG13:$DI13, $GP$1)&gt;0, GM$2, 0)</f>
        <v>0</v>
      </c>
      <c r="GN13" s="235">
        <f>IF(COUNTIF($DJ13:$DL13, $GP$1)&gt;0, GN$2, 0)</f>
        <v>0</v>
      </c>
      <c r="GO13" s="235">
        <f>IF(COUNTIF($DM13:$DO13, $GP$1)&gt;0, GO$2, 0)</f>
        <v>0</v>
      </c>
      <c r="GP13" s="236">
        <f>SUM(FG13:GO13)</f>
        <v>18</v>
      </c>
      <c r="GQ13" s="237">
        <f>IF(COUNTIF($N13:$Q13, HZ$1)&gt;0, GQ$2, 0)</f>
        <v>0</v>
      </c>
      <c r="GR13" s="229">
        <f>IF(COUNTIF($R13:$U13, HZ$1)&gt;0, GR$2, 0)</f>
        <v>0</v>
      </c>
      <c r="GS13" s="229">
        <f>IF(COUNTIF($V13:$Y13, HZ$1)&gt;0, GS$2, 0)</f>
        <v>0</v>
      </c>
      <c r="GT13" s="229">
        <f>IF(COUNTIF($Z13:$AA13, HZ$1)&gt;0, GT$2, 0)</f>
        <v>3</v>
      </c>
      <c r="GU13" s="229">
        <f>IF(COUNTIF($AB13:$AC13, HZ$1)&gt;0, GU$2, 0)</f>
        <v>0</v>
      </c>
      <c r="GV13" s="230">
        <f>IF(COUNTIF($AD13:$AF13, $HZ$1)&gt;0, GV$2, 0)</f>
        <v>0</v>
      </c>
      <c r="GW13" s="231">
        <f>IF(COUNTIF($AG13:$AI13, $HZ$1)&gt;0, GW$2, 0)</f>
        <v>0</v>
      </c>
      <c r="GX13" s="231">
        <f>IF(COUNTIF($AJ13:$AL13, $HZ$1)&gt;0, GX$2, 0)</f>
        <v>0</v>
      </c>
      <c r="GY13" s="231">
        <f>IF(COUNTIF($AM13:$AO13, $HZ$1)&gt;0, GY$2, 0)</f>
        <v>0</v>
      </c>
      <c r="GZ13" s="231">
        <f>IF(COUNTIF($AP13:$AR13, $HZ$1)&gt;0, GZ$2, 0)</f>
        <v>0</v>
      </c>
      <c r="HA13" s="231">
        <f>IF(COUNTIF($AS13:$AU13, $HZ$1)&gt;0, HA$2, 0)</f>
        <v>0</v>
      </c>
      <c r="HB13" s="231">
        <f>IF(COUNTIF($AV13:$AX13, $HZ$1)&gt;0, HB$2, 0)</f>
        <v>0</v>
      </c>
      <c r="HC13" s="231">
        <f>IF(COUNTIF($AY13:$BA13, $HZ$1)&gt;0, HC$2, 0)</f>
        <v>0</v>
      </c>
      <c r="HD13" s="231">
        <f>IF(COUNTIF($BB13:$BD13, $HZ$1)&gt;0, HD$2, 0)</f>
        <v>0</v>
      </c>
      <c r="HE13" s="232">
        <f>IF(COUNTIF($BE13:$BG13, $HZ$1)&gt;0, HE$2, 0)</f>
        <v>0</v>
      </c>
      <c r="HF13" s="233">
        <f>IF(COUNTIF($BH13:$BJ13, $HZ$1)&gt;0, HF$2, 0)</f>
        <v>0</v>
      </c>
      <c r="HG13" s="233">
        <f>IF(COUNTIF($BK13:$BM13, $HZ$1)&gt;0, HG$2, 0)</f>
        <v>0</v>
      </c>
      <c r="HH13" s="233">
        <f>IF(COUNTIF($BN13:$BP13, $HZ$1)&gt;0, HH$2, 0)</f>
        <v>0</v>
      </c>
      <c r="HI13" s="233">
        <f>IF(COUNTIF($BQ13:$BS13, $HZ$1)&gt;0, HI$2, 0)</f>
        <v>5</v>
      </c>
      <c r="HJ13" s="233">
        <f>IF(COUNTIF($BT13:$BV13, $HZ$1)&gt;0, HJ$2, 0)</f>
        <v>0</v>
      </c>
      <c r="HK13" s="233">
        <f>IF(COUNTIF($BW13:$BY13, $HZ$1)&gt;0, HK$2, 0)</f>
        <v>0</v>
      </c>
      <c r="HL13" s="233">
        <f>IF(COUNTIF($BZ13:$CB13, $HZ$1)&gt;0, HL$2, 0)</f>
        <v>0</v>
      </c>
      <c r="HM13" s="233">
        <f>IF(COUNTIF($CC13:$CE13, $HZ$1)&gt;0, HM$2, 0)</f>
        <v>0</v>
      </c>
      <c r="HN13" s="234">
        <f>IF(COUNTIF($CF13:$CH13, $HZ$1)&gt;0, HN$2, 0)</f>
        <v>0</v>
      </c>
      <c r="HO13" s="235">
        <f>IF(COUNTIF($CI13:$CK13, $HZ$1)&gt;0, HO$2, 0)</f>
        <v>0</v>
      </c>
      <c r="HP13" s="235">
        <f>IF(COUNTIF($CL13:$CN13, $HZ$1)&gt;0, HP$2, 0)</f>
        <v>0</v>
      </c>
      <c r="HQ13" s="235">
        <f>IF(COUNTIF($CO13:$CQ13, $HZ$1)&gt;0, HQ$2, 0)</f>
        <v>0</v>
      </c>
      <c r="HR13" s="235">
        <f>IF(COUNTIF($CR13:$CT13, $HZ$1)&gt;0, HR$2, 0)</f>
        <v>0</v>
      </c>
      <c r="HS13" s="235">
        <f>IF(COUNTIF($CU13:$CW13, $HZ$1)&gt;0, HS$2, 0)</f>
        <v>0</v>
      </c>
      <c r="HT13" s="235">
        <f>IF(COUNTIF($CX13:$CZ13, $HZ$1)&gt;0, HT$2, 0)</f>
        <v>0</v>
      </c>
      <c r="HU13" s="235">
        <f>IF(COUNTIF($DA13:$DC13, $HZ$1)&gt;0, HU$2, 0)</f>
        <v>0</v>
      </c>
      <c r="HV13" s="235">
        <f>IF(COUNTIF($DD13:$DF13, $HZ$1)&gt;0, HV$2, 0)</f>
        <v>0</v>
      </c>
      <c r="HW13" s="235">
        <f>IF(COUNTIF($DG13:$DI13, $HZ$1)&gt;0, HW$2, 0)</f>
        <v>0</v>
      </c>
      <c r="HX13" s="235">
        <f>IF(COUNTIF($DJ13:$DL13, $HZ$1)&gt;0, HX$2, 0)</f>
        <v>0</v>
      </c>
      <c r="HY13" s="235">
        <f>IF(COUNTIF($DM13:$DO13, $HZ$1)&gt;0, HY$2, 0)</f>
        <v>0</v>
      </c>
      <c r="HZ13" s="236">
        <f>SUM(GQ13:HY13)</f>
        <v>8</v>
      </c>
      <c r="IA13" s="238">
        <f>IF(COUNTIF($DJ13:$DL13, $IC$1)&gt;0, IA$2, 0)</f>
        <v>0</v>
      </c>
      <c r="IB13" s="237">
        <f>IF(MAX($N13:$Q13)&gt;=40, IB$2, 0)</f>
        <v>0</v>
      </c>
      <c r="IC13" s="229">
        <f>IF(MAX($R13:$U13)&gt;=40, IC$2, 0)</f>
        <v>0</v>
      </c>
      <c r="ID13" s="229">
        <f>IF(MAX($V13:$Y13)&gt;=40, ID$2, 0)</f>
        <v>3</v>
      </c>
      <c r="IE13" s="229">
        <f>IF(MAX($Z13:$AA13)&gt;=40, IE$2, 0)</f>
        <v>0</v>
      </c>
      <c r="IF13" s="229">
        <f>IF(MAX($AB13:$AC13)&gt;=40, IF$2, 0)</f>
        <v>0</v>
      </c>
      <c r="IG13" s="230">
        <f>IF(MAX($AD13:$AF13)&gt;=40, IG$2, 0)</f>
        <v>15</v>
      </c>
      <c r="IH13" s="231">
        <f>IF(MAX($AG13:$AI13)&gt;=40, IH$2, 0)</f>
        <v>10</v>
      </c>
      <c r="II13" s="231">
        <f>IF(MAX($AJ13:$AL13)&gt;=40, II$2, 0)</f>
        <v>20</v>
      </c>
      <c r="IJ13" s="231">
        <f>IF(MAX($AM13:$AO13)&gt;=40, IJ$2, 0)</f>
        <v>0</v>
      </c>
      <c r="IK13" s="231">
        <f>IF(MAX($AP13:$AR13)&gt;=40, IK$2, 0)</f>
        <v>0</v>
      </c>
      <c r="IL13" s="231">
        <f>IF(MAX($AS13:$AU13)&gt;=40, IL$2, 0)</f>
        <v>5</v>
      </c>
      <c r="IM13" s="231">
        <f>IF(MAX($AV13:$AX13)&gt;=40, IM$2, 0)</f>
        <v>15</v>
      </c>
      <c r="IN13" s="231">
        <f>IF(MAX($AY13:$BA13)&gt;=40, IN$2, 0)</f>
        <v>0</v>
      </c>
      <c r="IO13" s="231">
        <f>IF(MAX($BB13:$BD13)&gt;=40, IO$2, 0)</f>
        <v>10</v>
      </c>
      <c r="IP13" s="232">
        <f>IF(MAX($BE13:$BG13)&gt;=40, IP$2, 0)</f>
        <v>0</v>
      </c>
      <c r="IQ13" s="233">
        <f>IF(MAX($BH13:$BJ13)&gt;=40, IQ$2, 0)</f>
        <v>0</v>
      </c>
      <c r="IR13" s="233">
        <f>IF(MAX($BK13:$BM13)&gt;=40, IR$2, 0)</f>
        <v>0</v>
      </c>
      <c r="IS13" s="233">
        <f>IF(MAX($BN13:$BP13)&gt;=40, IS$2, 0)</f>
        <v>0</v>
      </c>
      <c r="IT13" s="233">
        <f>IF(MAX($BQ13:$BS13)&gt;=40, IT$2, 0)</f>
        <v>0</v>
      </c>
      <c r="IU13" s="233">
        <f>IF(MAX($BT13:$BV13)&gt;=40, IU$2, 0)</f>
        <v>0</v>
      </c>
      <c r="IV13" s="233">
        <f>IF(MAX($BW13:$BY13)&gt;=40, IV$2, 0)</f>
        <v>0</v>
      </c>
      <c r="IW13" s="233">
        <f>IF(MAX($BZ13:$CB13)&gt;=40, IW$2, 0)</f>
        <v>0</v>
      </c>
      <c r="IX13" s="233">
        <f>IF(MAX($CC13:$CE13)&gt;=40, IX$2, 0)</f>
        <v>0</v>
      </c>
      <c r="IY13" s="234">
        <f>IF(MAX($CF13:$CH13)&gt;=40, IY$2, 0)</f>
        <v>0</v>
      </c>
      <c r="IZ13" s="235">
        <f>IF(MAX($CI13:$CK13)&gt;=40, IZ$2, 0)</f>
        <v>0</v>
      </c>
      <c r="JA13" s="235">
        <f>IF(MAX($CL13:$CN13)&gt;=40, JA$2, 0)</f>
        <v>0</v>
      </c>
      <c r="JB13" s="235">
        <f>IF(MAX($CO13:$CQ13)&gt;=40, JB$2, 0)</f>
        <v>0</v>
      </c>
      <c r="JC13" s="235">
        <f>IF(MAX($CR13:$CT13)&gt;=40, JC$2, 0)</f>
        <v>0</v>
      </c>
      <c r="JD13" s="235">
        <f>IF(MAX($CU13:$CW13)&gt;=40, JD$2, 0)</f>
        <v>0</v>
      </c>
      <c r="JE13" s="235">
        <f>IF(MAX($CX13:$CZ13)&gt;=40, JE$2, 0)</f>
        <v>0</v>
      </c>
      <c r="JF13" s="235">
        <f>IF(MAX($DA13:$DC13)&gt;=40, JF$2, 0)</f>
        <v>0</v>
      </c>
      <c r="JG13" s="235">
        <f>IF(MAX($DD13:$DF13)&gt;=40, JG$2, 0)</f>
        <v>0</v>
      </c>
      <c r="JH13" s="235">
        <f>IF(MAX($DG13:$DI13)&gt;=40, JH$2, 0)</f>
        <v>0</v>
      </c>
      <c r="JI13" s="235">
        <f>IF(MAX($DJ13:$DL13)&gt;=40, JI$2, 0)</f>
        <v>0</v>
      </c>
      <c r="JJ13" s="235">
        <f>IF(MAX($DM13:$DO13)&gt;=40, JJ$2, 0)</f>
        <v>0</v>
      </c>
      <c r="JK13" s="392">
        <f>SUM(IG13:IW13, IY13:JJ13)</f>
        <v>75</v>
      </c>
      <c r="JL13" s="392">
        <f>SUM(IB13:IF13, IX13)</f>
        <v>3</v>
      </c>
    </row>
    <row r="14" spans="1:272" ht="15" x14ac:dyDescent="0.25">
      <c r="B14" s="218"/>
      <c r="C14" s="217"/>
      <c r="D14" s="380"/>
      <c r="E14" s="381"/>
      <c r="F14" s="216"/>
      <c r="G14" s="382"/>
      <c r="H14" s="382"/>
      <c r="I14" s="383"/>
      <c r="J14" s="384"/>
      <c r="K14" s="384"/>
      <c r="L14" s="385"/>
      <c r="M14" s="396"/>
      <c r="N14" s="387"/>
      <c r="O14" s="389"/>
      <c r="P14" s="389"/>
      <c r="Q14" s="386"/>
      <c r="R14" s="387"/>
      <c r="S14" s="389"/>
      <c r="T14" s="389"/>
      <c r="U14" s="388"/>
      <c r="V14" s="387"/>
      <c r="W14" s="389"/>
      <c r="X14" s="389"/>
      <c r="Y14" s="386"/>
      <c r="Z14" s="387"/>
      <c r="AA14" s="386"/>
      <c r="AB14" s="387"/>
      <c r="AC14" s="386"/>
      <c r="AD14" s="387"/>
      <c r="AE14" s="389"/>
      <c r="AF14" s="386"/>
      <c r="AG14" s="387"/>
      <c r="AH14" s="389"/>
      <c r="AI14" s="386"/>
      <c r="AJ14" s="387"/>
      <c r="AK14" s="389"/>
      <c r="AL14" s="386"/>
      <c r="AM14" s="387"/>
      <c r="AN14" s="389"/>
      <c r="AO14" s="386"/>
      <c r="AP14" s="387"/>
      <c r="AQ14" s="389"/>
      <c r="AR14" s="386"/>
      <c r="AS14" s="387"/>
      <c r="AT14" s="389"/>
      <c r="AU14" s="386"/>
      <c r="AV14" s="387"/>
      <c r="AW14" s="389"/>
      <c r="AX14" s="386"/>
      <c r="AY14" s="387"/>
      <c r="AZ14" s="389"/>
      <c r="BA14" s="386"/>
      <c r="BB14" s="387"/>
      <c r="BC14" s="389"/>
      <c r="BD14" s="386"/>
      <c r="BE14" s="387"/>
      <c r="BF14" s="389"/>
      <c r="BG14" s="386"/>
      <c r="BH14" s="387"/>
      <c r="BI14" s="389"/>
      <c r="BJ14" s="386"/>
      <c r="BK14" s="387"/>
      <c r="BL14" s="389"/>
      <c r="BM14" s="386"/>
      <c r="BN14" s="387"/>
      <c r="BO14" s="389"/>
      <c r="BP14" s="386"/>
      <c r="BQ14" s="387"/>
      <c r="BR14" s="389"/>
      <c r="BS14" s="386"/>
      <c r="BT14" s="387"/>
      <c r="BU14" s="389"/>
      <c r="BV14" s="386"/>
      <c r="BW14" s="387"/>
      <c r="BX14" s="389"/>
      <c r="BY14" s="386"/>
      <c r="BZ14" s="387"/>
      <c r="CA14" s="389"/>
      <c r="CB14" s="386"/>
      <c r="CC14" s="387"/>
      <c r="CD14" s="390"/>
      <c r="CE14" s="386"/>
      <c r="CF14" s="387"/>
      <c r="CG14" s="389"/>
      <c r="CH14" s="386"/>
      <c r="CI14" s="387"/>
      <c r="CJ14" s="389"/>
      <c r="CK14" s="386"/>
      <c r="CL14" s="387"/>
      <c r="CM14" s="389"/>
      <c r="CN14" s="389"/>
      <c r="CO14" s="389"/>
      <c r="CP14" s="389"/>
      <c r="CQ14" s="386"/>
      <c r="CR14" s="387"/>
      <c r="CS14" s="389"/>
      <c r="CT14" s="386"/>
      <c r="CU14" s="387"/>
      <c r="CV14" s="389"/>
      <c r="CW14" s="386"/>
      <c r="CX14" s="387"/>
      <c r="CY14" s="389"/>
      <c r="CZ14" s="386"/>
      <c r="DA14" s="387"/>
      <c r="DB14" s="389"/>
      <c r="DC14" s="386"/>
      <c r="DD14" s="387"/>
      <c r="DE14" s="389"/>
      <c r="DF14" s="386"/>
      <c r="DG14" s="387"/>
      <c r="DH14" s="389"/>
      <c r="DI14" s="386"/>
      <c r="DJ14" s="387"/>
      <c r="DK14" s="389"/>
      <c r="DL14" s="386"/>
      <c r="DM14" s="387"/>
      <c r="DN14" s="389"/>
      <c r="DO14" s="386"/>
      <c r="DP14" s="217"/>
      <c r="DQ14" s="372"/>
      <c r="DR14" s="372"/>
      <c r="DS14" s="278"/>
      <c r="DT14" s="218"/>
      <c r="DU14" s="397"/>
      <c r="DV14" s="398"/>
      <c r="DW14" s="406"/>
      <c r="DX14" s="220"/>
      <c r="DY14" s="220"/>
      <c r="DZ14" s="220"/>
      <c r="EA14" s="220"/>
      <c r="EB14" s="221"/>
      <c r="EC14" s="222"/>
      <c r="ED14" s="222"/>
      <c r="EE14" s="222"/>
      <c r="EF14" s="222"/>
      <c r="EG14" s="222"/>
      <c r="EH14" s="222"/>
      <c r="EI14" s="222"/>
      <c r="EJ14" s="222"/>
      <c r="EK14" s="223"/>
      <c r="EL14" s="224"/>
      <c r="EM14" s="224"/>
      <c r="EN14" s="224"/>
      <c r="EO14" s="224"/>
      <c r="EP14" s="224"/>
      <c r="EQ14" s="224"/>
      <c r="ER14" s="224"/>
      <c r="ES14" s="224"/>
      <c r="ET14" s="225"/>
      <c r="EU14" s="226"/>
      <c r="EV14" s="226"/>
      <c r="EW14" s="226"/>
      <c r="EX14" s="226"/>
      <c r="EY14" s="226"/>
      <c r="EZ14" s="226"/>
      <c r="FA14" s="226"/>
      <c r="FB14" s="226"/>
      <c r="FC14" s="226"/>
      <c r="FD14" s="226"/>
      <c r="FE14" s="226"/>
      <c r="FF14" s="227"/>
      <c r="FG14" s="219"/>
      <c r="FH14" s="220"/>
      <c r="FI14" s="220"/>
      <c r="FJ14" s="220"/>
      <c r="FK14" s="220"/>
      <c r="FL14" s="221"/>
      <c r="FM14" s="222"/>
      <c r="FN14" s="222"/>
      <c r="FO14" s="222"/>
      <c r="FP14" s="222"/>
      <c r="FQ14" s="222"/>
      <c r="FR14" s="222"/>
      <c r="FS14" s="222"/>
      <c r="FT14" s="222"/>
      <c r="FU14" s="223"/>
      <c r="FV14" s="224"/>
      <c r="FW14" s="224"/>
      <c r="FX14" s="224"/>
      <c r="FY14" s="224"/>
      <c r="FZ14" s="224"/>
      <c r="GA14" s="224"/>
      <c r="GB14" s="224"/>
      <c r="GC14" s="224"/>
      <c r="GD14" s="225"/>
      <c r="GE14" s="226"/>
      <c r="GF14" s="226"/>
      <c r="GG14" s="226"/>
      <c r="GH14" s="226"/>
      <c r="GI14" s="226"/>
      <c r="GJ14" s="226"/>
      <c r="GK14" s="226"/>
      <c r="GL14" s="226"/>
      <c r="GM14" s="226"/>
      <c r="GN14" s="226"/>
      <c r="GO14" s="226"/>
      <c r="GP14" s="227"/>
      <c r="GQ14" s="219"/>
      <c r="GR14" s="220"/>
      <c r="GS14" s="220"/>
      <c r="GT14" s="220"/>
      <c r="GU14" s="220"/>
      <c r="GV14" s="221"/>
      <c r="GW14" s="222"/>
      <c r="GX14" s="222"/>
      <c r="GY14" s="222"/>
      <c r="GZ14" s="222"/>
      <c r="HA14" s="222"/>
      <c r="HB14" s="222"/>
      <c r="HC14" s="222"/>
      <c r="HD14" s="222"/>
      <c r="HE14" s="223"/>
      <c r="HF14" s="224"/>
      <c r="HG14" s="224"/>
      <c r="HH14" s="224"/>
      <c r="HI14" s="224"/>
      <c r="HJ14" s="224"/>
      <c r="HK14" s="224"/>
      <c r="HL14" s="224"/>
      <c r="HM14" s="224"/>
      <c r="HN14" s="225"/>
      <c r="HO14" s="226"/>
      <c r="HP14" s="226"/>
      <c r="HQ14" s="226"/>
      <c r="HR14" s="226"/>
      <c r="HS14" s="226"/>
      <c r="HT14" s="226"/>
      <c r="HU14" s="226"/>
      <c r="HV14" s="226"/>
      <c r="HW14" s="226"/>
      <c r="HX14" s="226"/>
      <c r="HY14" s="226"/>
      <c r="HZ14" s="227"/>
      <c r="IA14" s="227"/>
      <c r="IB14" s="219"/>
      <c r="IC14" s="220"/>
      <c r="ID14" s="220"/>
      <c r="IE14" s="220"/>
      <c r="IF14" s="220"/>
      <c r="IG14" s="221"/>
      <c r="IH14" s="222"/>
      <c r="II14" s="222"/>
      <c r="IJ14" s="222"/>
      <c r="IK14" s="222"/>
      <c r="IL14" s="222"/>
      <c r="IM14" s="222"/>
      <c r="IN14" s="222"/>
      <c r="IO14" s="222"/>
      <c r="IP14" s="223"/>
      <c r="IQ14" s="224"/>
      <c r="IR14" s="224"/>
      <c r="IS14" s="224"/>
      <c r="IT14" s="224"/>
      <c r="IU14" s="224"/>
      <c r="IV14" s="224"/>
      <c r="IW14" s="224"/>
      <c r="IX14" s="224"/>
      <c r="IY14" s="225"/>
      <c r="IZ14" s="226"/>
      <c r="JA14" s="226"/>
      <c r="JB14" s="226"/>
      <c r="JC14" s="226"/>
      <c r="JD14" s="226"/>
      <c r="JE14" s="226"/>
      <c r="JF14" s="226"/>
      <c r="JG14" s="226"/>
      <c r="JH14" s="226"/>
      <c r="JI14" s="226"/>
      <c r="JJ14" s="226"/>
      <c r="JK14" s="394"/>
      <c r="JL14" s="394"/>
    </row>
    <row r="15" spans="1:272" ht="15" x14ac:dyDescent="0.25">
      <c r="A15" s="13" t="s">
        <v>1115</v>
      </c>
      <c r="B15" s="368">
        <v>1</v>
      </c>
      <c r="C15" s="12" t="s">
        <v>185</v>
      </c>
      <c r="D15" s="399">
        <v>44470</v>
      </c>
      <c r="E15" s="17">
        <v>2</v>
      </c>
      <c r="F15" s="6">
        <v>12672707</v>
      </c>
      <c r="G15" s="17" t="s">
        <v>186</v>
      </c>
      <c r="H15" s="17" t="s">
        <v>187</v>
      </c>
      <c r="I15" s="20" t="s">
        <v>188</v>
      </c>
      <c r="J15" s="6"/>
      <c r="K15" s="6" t="s">
        <v>543</v>
      </c>
      <c r="L15" s="400" t="s">
        <v>1187</v>
      </c>
      <c r="M15" s="401" t="s">
        <v>189</v>
      </c>
      <c r="N15" s="646" t="s">
        <v>175</v>
      </c>
      <c r="O15" s="103"/>
      <c r="P15" s="101"/>
      <c r="Q15" s="102"/>
      <c r="R15" s="655" t="s">
        <v>175</v>
      </c>
      <c r="S15" s="649"/>
      <c r="T15" s="101"/>
      <c r="U15" s="102"/>
      <c r="V15" s="664">
        <v>81.099998474121094</v>
      </c>
      <c r="W15" s="649"/>
      <c r="X15" s="101"/>
      <c r="Y15" s="102"/>
      <c r="Z15" s="21">
        <v>70.17</v>
      </c>
      <c r="AA15" s="267"/>
      <c r="AB15" s="21">
        <v>85.37</v>
      </c>
      <c r="AC15" s="267"/>
      <c r="AD15" s="665">
        <v>73.589996337890625</v>
      </c>
      <c r="AE15" s="103"/>
      <c r="AF15" s="267"/>
      <c r="AG15" s="665">
        <v>62.5</v>
      </c>
      <c r="AH15" s="103"/>
      <c r="AI15" s="267"/>
      <c r="AJ15" s="665">
        <v>61.72</v>
      </c>
      <c r="AK15" s="103"/>
      <c r="AL15" s="267"/>
      <c r="AM15" s="646" t="s">
        <v>175</v>
      </c>
      <c r="AN15" s="103"/>
      <c r="AO15" s="267"/>
      <c r="AP15" s="646" t="s">
        <v>175</v>
      </c>
      <c r="AQ15" s="103"/>
      <c r="AR15" s="267"/>
      <c r="AS15" s="21">
        <v>60.049999237060547</v>
      </c>
      <c r="AT15" s="103"/>
      <c r="AU15" s="267"/>
      <c r="AV15" s="665">
        <v>63.779998779296875</v>
      </c>
      <c r="AW15" s="103"/>
      <c r="AX15" s="267"/>
      <c r="AY15" s="646" t="s">
        <v>175</v>
      </c>
      <c r="AZ15" s="103"/>
      <c r="BA15" s="267"/>
      <c r="BB15" s="21">
        <v>76</v>
      </c>
      <c r="BC15" s="103"/>
      <c r="BD15" s="267"/>
      <c r="BE15" s="21"/>
      <c r="BF15" s="103"/>
      <c r="BG15" s="267"/>
      <c r="BH15" s="21"/>
      <c r="BI15" s="103"/>
      <c r="BJ15" s="267"/>
      <c r="BK15" s="21"/>
      <c r="BL15" s="103"/>
      <c r="BM15" s="267"/>
      <c r="BN15" s="21"/>
      <c r="BO15" s="103"/>
      <c r="BP15" s="267"/>
      <c r="BQ15" s="21" t="s">
        <v>177</v>
      </c>
      <c r="BR15" s="103"/>
      <c r="BS15" s="267"/>
      <c r="BT15" s="21"/>
      <c r="BU15" s="103"/>
      <c r="BV15" s="267"/>
      <c r="BW15" s="21"/>
      <c r="BX15" s="103"/>
      <c r="BY15" s="267"/>
      <c r="BZ15" s="21"/>
      <c r="CA15" s="103"/>
      <c r="CB15" s="267"/>
      <c r="CC15" s="21" t="s">
        <v>1090</v>
      </c>
      <c r="CD15" s="284"/>
      <c r="CE15" s="267"/>
      <c r="CF15" s="21"/>
      <c r="CG15" s="103"/>
      <c r="CH15" s="267"/>
      <c r="CI15" s="21"/>
      <c r="CJ15" s="103"/>
      <c r="CK15" s="267"/>
      <c r="CL15" s="21"/>
      <c r="CM15" s="103"/>
      <c r="CN15" s="103"/>
      <c r="CO15" s="103"/>
      <c r="CP15" s="103"/>
      <c r="CQ15" s="267"/>
      <c r="CR15" s="21"/>
      <c r="CS15" s="103"/>
      <c r="CT15" s="267"/>
      <c r="CU15" s="21"/>
      <c r="CV15" s="103"/>
      <c r="CW15" s="267"/>
      <c r="CX15" s="21"/>
      <c r="CY15" s="103"/>
      <c r="CZ15" s="267"/>
      <c r="DA15" s="21"/>
      <c r="DB15" s="103"/>
      <c r="DC15" s="267"/>
      <c r="DD15" s="21"/>
      <c r="DE15" s="103"/>
      <c r="DF15" s="267"/>
      <c r="DG15" s="21"/>
      <c r="DH15" s="103"/>
      <c r="DI15" s="267"/>
      <c r="DJ15" s="21"/>
      <c r="DK15" s="103"/>
      <c r="DL15" s="267"/>
      <c r="DM15" s="21"/>
      <c r="DN15" s="103"/>
      <c r="DO15" s="267"/>
      <c r="DP15" s="213"/>
      <c r="DQ15" s="212"/>
      <c r="DR15" s="212"/>
      <c r="DS15" s="279" t="e">
        <f>AVERAGE(BE15:DO15)</f>
        <v>#DIV/0!</v>
      </c>
      <c r="DT15" s="214"/>
      <c r="DU15" s="215" t="e">
        <f>IF(DS15&gt;80, 4, (DS15-50)/20+2.5)</f>
        <v>#DIV/0!</v>
      </c>
      <c r="DV15" s="618">
        <f>COUNTIF(N15:DO15, DV$1)+COUNTIF(N15:DO15, DV$2)</f>
        <v>0</v>
      </c>
      <c r="DW15" s="228">
        <f>IF(COUNTIF($N15:$Q15, FF$1)&gt;0, DW$2, 0)</f>
        <v>0</v>
      </c>
      <c r="DX15" s="229">
        <f>IF(COUNTIF($R15:$U15, FF$1)&gt;0, DX$2, 0)</f>
        <v>0</v>
      </c>
      <c r="DY15" s="229">
        <f>IF(COUNTIF($V15:$Y15, FF$1)&gt;0, DY$2, 0)</f>
        <v>0</v>
      </c>
      <c r="DZ15" s="229">
        <f>IF(COUNTIF($Z15:$AA15, FF$1)&gt;0, DZ$2, 0)</f>
        <v>0</v>
      </c>
      <c r="EA15" s="229">
        <f>IF(COUNTIF($AB15:$AC15, FF$1)&gt;0, EA$2, 0)</f>
        <v>0</v>
      </c>
      <c r="EB15" s="230">
        <f>IF(COUNTIF($AD15:$AF15, $FF$1)&gt;0, EB$2, 0)</f>
        <v>0</v>
      </c>
      <c r="EC15" s="231">
        <f>IF(COUNTIF($AG15:$AI15, $FF$1)&gt;0, EC$2, 0)</f>
        <v>0</v>
      </c>
      <c r="ED15" s="231">
        <f>IF(COUNTIF($AJ15:$AL15, $FF$1)&gt;0, ED$2, 0)</f>
        <v>0</v>
      </c>
      <c r="EE15" s="231">
        <f>IF(COUNTIF($AM15:$AO15, $FF$1)&gt;0, EE$2, 0)</f>
        <v>0</v>
      </c>
      <c r="EF15" s="231">
        <f>IF(COUNTIF($AP15:$AR15, $FF$1)&gt;0, EF$2, 0)</f>
        <v>0</v>
      </c>
      <c r="EG15" s="231">
        <f>IF(COUNTIF($AS15:$AU15, $FF$1)&gt;0, EG$2, 0)</f>
        <v>0</v>
      </c>
      <c r="EH15" s="231">
        <f>IF(COUNTIF($AV15:$AX15, $FF$1)&gt;0, EH$2, 0)</f>
        <v>0</v>
      </c>
      <c r="EI15" s="231">
        <f>IF(COUNTIF($AY15:$BA15, $FF$1)&gt;0, EI$2, 0)</f>
        <v>0</v>
      </c>
      <c r="EJ15" s="231">
        <f>IF(COUNTIF($BB15:$BD15, $FF$1)&gt;0, EJ$2, 0)</f>
        <v>0</v>
      </c>
      <c r="EK15" s="232">
        <f>IF(COUNTIF($BE15:$BG15, $FF$1)&gt;0, EK$2, 0)</f>
        <v>0</v>
      </c>
      <c r="EL15" s="233">
        <f>IF(COUNTIF($BH15:$BJ15, $FF$1)&gt;0, EL$2, 0)</f>
        <v>0</v>
      </c>
      <c r="EM15" s="233">
        <f>IF(COUNTIF($BK15:$BM15, $FF$1)&gt;0, EM$2, 0)</f>
        <v>0</v>
      </c>
      <c r="EN15" s="233">
        <f>IF(COUNTIF($BN15:$BP15, $FF$1)&gt;0, EN$2, 0)</f>
        <v>0</v>
      </c>
      <c r="EO15" s="233">
        <f>IF(COUNTIF($BQ15:$BS15, $FF$1)&gt;0, EO$2, 0)</f>
        <v>0</v>
      </c>
      <c r="EP15" s="233">
        <f>IF(COUNTIF($BT15:$BV15, $FF$1)&gt;0, EP$2, 0)</f>
        <v>0</v>
      </c>
      <c r="EQ15" s="233">
        <f>IF(COUNTIF($BW15:$BY15, $FF$1)&gt;0, EQ$2, 0)</f>
        <v>0</v>
      </c>
      <c r="ER15" s="233">
        <f>IF(COUNTIF($BZ15:$CB15, $FF$1)&gt;0, ER$2, 0)</f>
        <v>0</v>
      </c>
      <c r="ES15" s="233">
        <f>IF(COUNTIF($CC15:$CE15, $FF$1)&gt;0, ES$2, 0)</f>
        <v>0</v>
      </c>
      <c r="ET15" s="234">
        <f>IF(COUNTIF($CF15:$CH15, $FF$1)&gt;0, ET$2, 0)</f>
        <v>0</v>
      </c>
      <c r="EU15" s="235">
        <f>IF(COUNTIF($CI15:$CK15, $FF$1)&gt;0, EU$2, 0)</f>
        <v>0</v>
      </c>
      <c r="EV15" s="235">
        <f>IF(COUNTIF($CL15:$CN15, $FF$1)&gt;0, EV$2, 0)</f>
        <v>0</v>
      </c>
      <c r="EW15" s="235">
        <f>IF(COUNTIF($CO15:$CQ15, $FF$1)&gt;0, EW$2, 0)</f>
        <v>0</v>
      </c>
      <c r="EX15" s="235">
        <f>IF(COUNTIF($CR15:$CT15, $FF$1)&gt;0, EX$2, 0)</f>
        <v>0</v>
      </c>
      <c r="EY15" s="235">
        <f>IF(COUNTIF($CU15:$CW15, $FF$1)&gt;0, EY$2, 0)</f>
        <v>0</v>
      </c>
      <c r="EZ15" s="235">
        <f>IF(COUNTIF($CX15:$CZ15, $FF$1)&gt;0, EZ$2, 0)</f>
        <v>0</v>
      </c>
      <c r="FA15" s="235">
        <f>IF(COUNTIF($DA15:$DC15, $FF$1)&gt;0, FA$2, 0)</f>
        <v>0</v>
      </c>
      <c r="FB15" s="235">
        <f>IF(COUNTIF($DD15:$DF15, $FF$1)&gt;0, FB$2, 0)</f>
        <v>0</v>
      </c>
      <c r="FC15" s="235">
        <f>IF(COUNTIF($DG15:$DI15, $FF$1)&gt;0, FC$2, 0)</f>
        <v>0</v>
      </c>
      <c r="FD15" s="235">
        <f>IF(COUNTIF($DJ15:$DL15, $FF$1)&gt;0, FD$2, 0)</f>
        <v>0</v>
      </c>
      <c r="FE15" s="235">
        <f>IF(COUNTIF($DM15:$DO15, $FF$1)&gt;0, FE$2, 0)</f>
        <v>0</v>
      </c>
      <c r="FF15" s="236">
        <f>SUM(DW15:FE15)</f>
        <v>0</v>
      </c>
      <c r="FG15" s="237">
        <f>IF(COUNTIF($N15:$Q15, GP$1)&gt;0, FG$2, 0)</f>
        <v>3</v>
      </c>
      <c r="FH15" s="229">
        <f>IF(COUNTIF($R15:$U15, GP$1)&gt;0, FH$2, 0)</f>
        <v>3</v>
      </c>
      <c r="FI15" s="229">
        <f>IF(COUNTIF($V15:$Y15, GP$1)&gt;0, FI$2, 0)</f>
        <v>0</v>
      </c>
      <c r="FJ15" s="229">
        <f>IF(COUNTIF($Z15:$AA15, GP$1)&gt;0, FJ$2, 0)</f>
        <v>0</v>
      </c>
      <c r="FK15" s="229">
        <f>IF(COUNTIF($AB15:$AC15, GP$1)&gt;0, FK$2, 0)</f>
        <v>0</v>
      </c>
      <c r="FL15" s="230">
        <f>IF(COUNTIF($AD15:$AF15, $GP$1)&gt;0, FL$2, 0)</f>
        <v>0</v>
      </c>
      <c r="FM15" s="231">
        <f>IF(COUNTIF($AG15:$AI15, $GP$1)&gt;0, FM$2, 0)</f>
        <v>0</v>
      </c>
      <c r="FN15" s="231">
        <f>IF(COUNTIF($AJ15:$AL15, $GP$1)&gt;0, FN$2, 0)</f>
        <v>0</v>
      </c>
      <c r="FO15" s="231">
        <f>IF(COUNTIF($AM15:$AO15, $GP$1)&gt;0, FO$2, 0)</f>
        <v>4</v>
      </c>
      <c r="FP15" s="231">
        <f>IF(COUNTIF($AP15:$AR15, $GP$1)&gt;0, FP$2, 0)</f>
        <v>4</v>
      </c>
      <c r="FQ15" s="231">
        <f>IF(COUNTIF($AS15:$AU15, $GP$1)&gt;0, FQ$2, 0)</f>
        <v>0</v>
      </c>
      <c r="FR15" s="231">
        <f>IF(COUNTIF($AV15:$AX15, $GP$1)&gt;0, FR$2, 0)</f>
        <v>0</v>
      </c>
      <c r="FS15" s="231">
        <f>IF(COUNTIF($AY15:$BA15, $GP$1)&gt;0, FS$2, 0)</f>
        <v>4</v>
      </c>
      <c r="FT15" s="231">
        <f>IF(COUNTIF($BB15:$BD15, $GP$1)&gt;0, FT$2, 0)</f>
        <v>0</v>
      </c>
      <c r="FU15" s="232">
        <f>IF(COUNTIF($BE15:$BG15, $GP$1)&gt;0, FU$2, 0)</f>
        <v>0</v>
      </c>
      <c r="FV15" s="233">
        <f>IF(COUNTIF($BH15:$BJ15, $GP$1)&gt;0, FV$2, 0)</f>
        <v>0</v>
      </c>
      <c r="FW15" s="233">
        <f>IF(COUNTIF($BK15:$BM15, $GP$1)&gt;0, FW$2, 0)</f>
        <v>0</v>
      </c>
      <c r="FX15" s="233">
        <f>IF(COUNTIF($BN15:$BP15, $GP$1)&gt;0, FX$2, 0)</f>
        <v>0</v>
      </c>
      <c r="FY15" s="233">
        <f>IF(COUNTIF($BQ15:$BS15, $GP$1)&gt;0, FY$2, 0)</f>
        <v>0</v>
      </c>
      <c r="FZ15" s="233">
        <f>IF(COUNTIF($BT15:$BV15, $GP$1)&gt;0, FZ$2, 0)</f>
        <v>0</v>
      </c>
      <c r="GA15" s="233">
        <f>IF(COUNTIF($BW15:$BY15, $GP$1)&gt;0, GA$2, 0)</f>
        <v>0</v>
      </c>
      <c r="GB15" s="233">
        <f>IF(COUNTIF($BZ15:$CB15, $GP$1)&gt;0, GB$2, 0)</f>
        <v>0</v>
      </c>
      <c r="GC15" s="233">
        <f>IF(COUNTIF($CC15:$CE15, $GP$1)&gt;0, GC$2, 0)</f>
        <v>0</v>
      </c>
      <c r="GD15" s="234">
        <f>IF(COUNTIF($CF15:$CH15, $GP$1)&gt;0, GD$2, 0)</f>
        <v>0</v>
      </c>
      <c r="GE15" s="235">
        <f>IF(COUNTIF($CI15:$CK15, $GP$1)&gt;0, GE$2, 0)</f>
        <v>0</v>
      </c>
      <c r="GF15" s="235">
        <f>IF(COUNTIF($CL15:$CN15, $GP$1)&gt;0, GF$2, 0)</f>
        <v>0</v>
      </c>
      <c r="GG15" s="235">
        <f>IF(COUNTIF($CO15:$CQ15, $GP$1)&gt;0, GG$2, 0)</f>
        <v>0</v>
      </c>
      <c r="GH15" s="235">
        <f>IF(COUNTIF($CR15:$CT15, $GP$1)&gt;0, GH$2, 0)</f>
        <v>0</v>
      </c>
      <c r="GI15" s="235">
        <f>IF(COUNTIF($CU15:$CW15, $GP$1)&gt;0, GI$2, 0)</f>
        <v>0</v>
      </c>
      <c r="GJ15" s="235">
        <f>IF(COUNTIF($CX15:$CZ15, $GP$1)&gt;0, GJ$2, 0)</f>
        <v>0</v>
      </c>
      <c r="GK15" s="235">
        <f>IF(COUNTIF($DA15:$DC15, $GP$1)&gt;0, GK$2, 0)</f>
        <v>0</v>
      </c>
      <c r="GL15" s="235">
        <f>IF(COUNTIF($DD15:$DF15, $GP$1)&gt;0, GL$2, 0)</f>
        <v>0</v>
      </c>
      <c r="GM15" s="235">
        <f>IF(COUNTIF($DG15:$DI15, $GP$1)&gt;0, GM$2, 0)</f>
        <v>0</v>
      </c>
      <c r="GN15" s="235">
        <f>IF(COUNTIF($DJ15:$DL15, $GP$1)&gt;0, GN$2, 0)</f>
        <v>0</v>
      </c>
      <c r="GO15" s="235">
        <f>IF(COUNTIF($DM15:$DO15, $GP$1)&gt;0, GO$2, 0)</f>
        <v>0</v>
      </c>
      <c r="GP15" s="236">
        <f>SUM(FG15:GO15)</f>
        <v>18</v>
      </c>
      <c r="GQ15" s="237">
        <f>IF(COUNTIF($N15:$Q15, HZ$1)&gt;0, GQ$2, 0)</f>
        <v>0</v>
      </c>
      <c r="GR15" s="229">
        <f>IF(COUNTIF($R15:$U15, HZ$1)&gt;0, GR$2, 0)</f>
        <v>0</v>
      </c>
      <c r="GS15" s="229">
        <f>IF(COUNTIF($V15:$Y15, HZ$1)&gt;0, GS$2, 0)</f>
        <v>0</v>
      </c>
      <c r="GT15" s="229">
        <f>IF(COUNTIF($Z15:$AA15, HZ$1)&gt;0, GT$2, 0)</f>
        <v>0</v>
      </c>
      <c r="GU15" s="229">
        <f>IF(COUNTIF($AB15:$AC15, HZ$1)&gt;0, GU$2, 0)</f>
        <v>0</v>
      </c>
      <c r="GV15" s="230">
        <f>IF(COUNTIF($AD15:$AF15, $HZ$1)&gt;0, GV$2, 0)</f>
        <v>0</v>
      </c>
      <c r="GW15" s="231">
        <f>IF(COUNTIF($AG15:$AI15, $HZ$1)&gt;0, GW$2, 0)</f>
        <v>0</v>
      </c>
      <c r="GX15" s="231">
        <f>IF(COUNTIF($AJ15:$AL15, $HZ$1)&gt;0, GX$2, 0)</f>
        <v>0</v>
      </c>
      <c r="GY15" s="231">
        <f>IF(COUNTIF($AM15:$AO15, $HZ$1)&gt;0, GY$2, 0)</f>
        <v>0</v>
      </c>
      <c r="GZ15" s="231">
        <f>IF(COUNTIF($AP15:$AR15, $HZ$1)&gt;0, GZ$2, 0)</f>
        <v>0</v>
      </c>
      <c r="HA15" s="231">
        <f>IF(COUNTIF($AS15:$AU15, $HZ$1)&gt;0, HA$2, 0)</f>
        <v>0</v>
      </c>
      <c r="HB15" s="231">
        <f>IF(COUNTIF($AV15:$AX15, $HZ$1)&gt;0, HB$2, 0)</f>
        <v>0</v>
      </c>
      <c r="HC15" s="231">
        <f>IF(COUNTIF($AY15:$BA15, $HZ$1)&gt;0, HC$2, 0)</f>
        <v>0</v>
      </c>
      <c r="HD15" s="231">
        <f>IF(COUNTIF($BB15:$BD15, $HZ$1)&gt;0, HD$2, 0)</f>
        <v>0</v>
      </c>
      <c r="HE15" s="232">
        <f>IF(COUNTIF($BE15:$BG15, $HZ$1)&gt;0, HE$2, 0)</f>
        <v>0</v>
      </c>
      <c r="HF15" s="233">
        <f>IF(COUNTIF($BH15:$BJ15, $HZ$1)&gt;0, HF$2, 0)</f>
        <v>0</v>
      </c>
      <c r="HG15" s="233">
        <f>IF(COUNTIF($BK15:$BM15, $HZ$1)&gt;0, HG$2, 0)</f>
        <v>0</v>
      </c>
      <c r="HH15" s="233">
        <f>IF(COUNTIF($BN15:$BP15, $HZ$1)&gt;0, HH$2, 0)</f>
        <v>0</v>
      </c>
      <c r="HI15" s="233">
        <f>IF(COUNTIF($BQ15:$BS15, $HZ$1)&gt;0, HI$2, 0)</f>
        <v>5</v>
      </c>
      <c r="HJ15" s="233">
        <f>IF(COUNTIF($BT15:$BV15, $HZ$1)&gt;0, HJ$2, 0)</f>
        <v>0</v>
      </c>
      <c r="HK15" s="233">
        <f>IF(COUNTIF($BW15:$BY15, $HZ$1)&gt;0, HK$2, 0)</f>
        <v>0</v>
      </c>
      <c r="HL15" s="233">
        <f>IF(COUNTIF($BZ15:$CB15, $HZ$1)&gt;0, HL$2, 0)</f>
        <v>0</v>
      </c>
      <c r="HM15" s="233">
        <f>IF(COUNTIF($CC15:$CE15, $HZ$1)&gt;0, HM$2, 0)</f>
        <v>0</v>
      </c>
      <c r="HN15" s="234">
        <f>IF(COUNTIF($CF15:$CH15, $HZ$1)&gt;0, HN$2, 0)</f>
        <v>0</v>
      </c>
      <c r="HO15" s="235">
        <f>IF(COUNTIF($CI15:$CK15, $HZ$1)&gt;0, HO$2, 0)</f>
        <v>0</v>
      </c>
      <c r="HP15" s="235">
        <f>IF(COUNTIF($CL15:$CN15, $HZ$1)&gt;0, HP$2, 0)</f>
        <v>0</v>
      </c>
      <c r="HQ15" s="235">
        <f>IF(COUNTIF($CO15:$CQ15, $HZ$1)&gt;0, HQ$2, 0)</f>
        <v>0</v>
      </c>
      <c r="HR15" s="235">
        <f>IF(COUNTIF($CR15:$CT15, $HZ$1)&gt;0, HR$2, 0)</f>
        <v>0</v>
      </c>
      <c r="HS15" s="235">
        <f>IF(COUNTIF($CU15:$CW15, $HZ$1)&gt;0, HS$2, 0)</f>
        <v>0</v>
      </c>
      <c r="HT15" s="235">
        <f>IF(COUNTIF($CX15:$CZ15, $HZ$1)&gt;0, HT$2, 0)</f>
        <v>0</v>
      </c>
      <c r="HU15" s="235">
        <f>IF(COUNTIF($DA15:$DC15, $HZ$1)&gt;0, HU$2, 0)</f>
        <v>0</v>
      </c>
      <c r="HV15" s="235">
        <f>IF(COUNTIF($DD15:$DF15, $HZ$1)&gt;0, HV$2, 0)</f>
        <v>0</v>
      </c>
      <c r="HW15" s="235">
        <f>IF(COUNTIF($DG15:$DI15, $HZ$1)&gt;0, HW$2, 0)</f>
        <v>0</v>
      </c>
      <c r="HX15" s="235">
        <f>IF(COUNTIF($DJ15:$DL15, $HZ$1)&gt;0, HX$2, 0)</f>
        <v>0</v>
      </c>
      <c r="HY15" s="235">
        <f>IF(COUNTIF($DM15:$DO15, $HZ$1)&gt;0, HY$2, 0)</f>
        <v>0</v>
      </c>
      <c r="HZ15" s="236">
        <f>SUM(GQ15:HY15)</f>
        <v>5</v>
      </c>
      <c r="IA15" s="238">
        <f>IF(COUNTIF($DJ15:$DL15, $IC$1)&gt;0, IA$2, 0)</f>
        <v>0</v>
      </c>
      <c r="IB15" s="237">
        <f>IF(MAX($N15:$Q15)&gt;=40, IB$2, 0)</f>
        <v>0</v>
      </c>
      <c r="IC15" s="229">
        <f>IF(MAX($R15:$U15)&gt;=40, IC$2, 0)</f>
        <v>0</v>
      </c>
      <c r="ID15" s="229">
        <f>IF(MAX($V15:$Y15)&gt;=40, ID$2, 0)</f>
        <v>3</v>
      </c>
      <c r="IE15" s="229">
        <f>IF(MAX($Z15:$AA15)&gt;=40, IE$2, 0)</f>
        <v>3</v>
      </c>
      <c r="IF15" s="229">
        <f>IF(MAX($AB15:$AC15)&gt;=40, IF$2, 0)</f>
        <v>2</v>
      </c>
      <c r="IG15" s="230">
        <f>IF(MAX($AD15:$AF15)&gt;=40, IG$2, 0)</f>
        <v>15</v>
      </c>
      <c r="IH15" s="231">
        <f>IF(MAX($AG15:$AI15)&gt;=40, IH$2, 0)</f>
        <v>10</v>
      </c>
      <c r="II15" s="231">
        <f>IF(MAX($AJ15:$AL15)&gt;=40, II$2, 0)</f>
        <v>20</v>
      </c>
      <c r="IJ15" s="231">
        <f>IF(MAX($AM15:$AO15)&gt;=40, IJ$2, 0)</f>
        <v>0</v>
      </c>
      <c r="IK15" s="231">
        <f>IF(MAX($AP15:$AR15)&gt;=40, IK$2, 0)</f>
        <v>0</v>
      </c>
      <c r="IL15" s="231">
        <f>IF(MAX($AS15:$AU15)&gt;=40, IL$2, 0)</f>
        <v>5</v>
      </c>
      <c r="IM15" s="231">
        <f>IF(MAX($AV15:$AX15)&gt;=40, IM$2, 0)</f>
        <v>15</v>
      </c>
      <c r="IN15" s="231">
        <f>IF(MAX($AY15:$BA15)&gt;=40, IN$2, 0)</f>
        <v>0</v>
      </c>
      <c r="IO15" s="231">
        <f>IF(MAX($BB15:$BD15)&gt;=40, IO$2, 0)</f>
        <v>10</v>
      </c>
      <c r="IP15" s="232">
        <f>IF(MAX($BE15:$BG15)&gt;=40, IP$2, 0)</f>
        <v>0</v>
      </c>
      <c r="IQ15" s="233">
        <f>IF(MAX($BH15:$BJ15)&gt;=40, IQ$2, 0)</f>
        <v>0</v>
      </c>
      <c r="IR15" s="233">
        <f>IF(MAX($BK15:$BM15)&gt;=40, IR$2, 0)</f>
        <v>0</v>
      </c>
      <c r="IS15" s="233">
        <f>IF(MAX($BN15:$BP15)&gt;=40, IS$2, 0)</f>
        <v>0</v>
      </c>
      <c r="IT15" s="233">
        <f>IF(MAX($BQ15:$BS15)&gt;=40, IT$2, 0)</f>
        <v>0</v>
      </c>
      <c r="IU15" s="233">
        <f>IF(MAX($BT15:$BV15)&gt;=40, IU$2, 0)</f>
        <v>0</v>
      </c>
      <c r="IV15" s="233">
        <f>IF(MAX($BW15:$BY15)&gt;=40, IV$2, 0)</f>
        <v>0</v>
      </c>
      <c r="IW15" s="233">
        <f>IF(MAX($BZ15:$CB15)&gt;=40, IW$2, 0)</f>
        <v>0</v>
      </c>
      <c r="IX15" s="233">
        <f>IF(MAX($CC15:$CE15)&gt;=40, IX$2, 0)</f>
        <v>0</v>
      </c>
      <c r="IY15" s="234">
        <f>IF(MAX($CF15:$CH15)&gt;=40, IY$2, 0)</f>
        <v>0</v>
      </c>
      <c r="IZ15" s="235">
        <f>IF(MAX($CI15:$CK15)&gt;=40, IZ$2, 0)</f>
        <v>0</v>
      </c>
      <c r="JA15" s="235">
        <f>IF(MAX($CL15:$CN15)&gt;=40, JA$2, 0)</f>
        <v>0</v>
      </c>
      <c r="JB15" s="235">
        <f>IF(MAX($CO15:$CQ15)&gt;=40, JB$2, 0)</f>
        <v>0</v>
      </c>
      <c r="JC15" s="235">
        <f>IF(MAX($CR15:$CT15)&gt;=40, JC$2, 0)</f>
        <v>0</v>
      </c>
      <c r="JD15" s="235">
        <f>IF(MAX($CU15:$CW15)&gt;=40, JD$2, 0)</f>
        <v>0</v>
      </c>
      <c r="JE15" s="235">
        <f>IF(MAX($CX15:$CZ15)&gt;=40, JE$2, 0)</f>
        <v>0</v>
      </c>
      <c r="JF15" s="235">
        <f>IF(MAX($DA15:$DC15)&gt;=40, JF$2, 0)</f>
        <v>0</v>
      </c>
      <c r="JG15" s="235">
        <f>IF(MAX($DD15:$DF15)&gt;=40, JG$2, 0)</f>
        <v>0</v>
      </c>
      <c r="JH15" s="235">
        <f>IF(MAX($DG15:$DI15)&gt;=40, JH$2, 0)</f>
        <v>0</v>
      </c>
      <c r="JI15" s="235">
        <f>IF(MAX($DJ15:$DL15)&gt;=40, JI$2, 0)</f>
        <v>0</v>
      </c>
      <c r="JJ15" s="235">
        <f>IF(MAX($DM15:$DO15)&gt;=40, JJ$2, 0)</f>
        <v>0</v>
      </c>
      <c r="JK15" s="392">
        <f>SUM(IG15:IW15, IY15:JJ15)</f>
        <v>75</v>
      </c>
      <c r="JL15" s="392">
        <f>SUM(IB15:IF15, IX15)</f>
        <v>8</v>
      </c>
    </row>
    <row r="16" spans="1:272" ht="15" x14ac:dyDescent="0.25">
      <c r="A16" s="13" t="s">
        <v>1123</v>
      </c>
      <c r="B16" s="368">
        <v>2</v>
      </c>
      <c r="C16" s="12" t="s">
        <v>190</v>
      </c>
      <c r="D16" s="399">
        <v>44470</v>
      </c>
      <c r="E16" s="17">
        <v>2</v>
      </c>
      <c r="F16" s="6">
        <v>12672671</v>
      </c>
      <c r="G16" s="17" t="s">
        <v>191</v>
      </c>
      <c r="H16" s="17" t="s">
        <v>192</v>
      </c>
      <c r="I16" s="20" t="s">
        <v>193</v>
      </c>
      <c r="J16" s="6"/>
      <c r="K16" s="6">
        <v>6</v>
      </c>
      <c r="L16" s="400" t="s">
        <v>1188</v>
      </c>
      <c r="M16" s="401" t="s">
        <v>194</v>
      </c>
      <c r="N16" s="656"/>
      <c r="O16" s="654"/>
      <c r="P16" s="655" t="s">
        <v>175</v>
      </c>
      <c r="Q16" s="649"/>
      <c r="R16" s="656"/>
      <c r="S16" s="654"/>
      <c r="T16" s="655" t="s">
        <v>175</v>
      </c>
      <c r="U16" s="649"/>
      <c r="V16" s="665">
        <v>80.099998474121094</v>
      </c>
      <c r="W16" s="103"/>
      <c r="X16" s="101"/>
      <c r="Y16" s="102"/>
      <c r="Z16" s="21">
        <v>62.98</v>
      </c>
      <c r="AA16" s="267"/>
      <c r="AB16" s="21">
        <v>83.27</v>
      </c>
      <c r="AC16" s="267"/>
      <c r="AD16" s="665">
        <v>63.740001678466797</v>
      </c>
      <c r="AE16" s="103"/>
      <c r="AF16" s="267"/>
      <c r="AG16" s="665">
        <v>64.75</v>
      </c>
      <c r="AH16" s="103"/>
      <c r="AI16" s="267"/>
      <c r="AJ16" s="665">
        <v>65.010000000000005</v>
      </c>
      <c r="AK16" s="103"/>
      <c r="AL16" s="267"/>
      <c r="AM16" s="646" t="s">
        <v>175</v>
      </c>
      <c r="AN16" s="103"/>
      <c r="AO16" s="267"/>
      <c r="AP16" s="646" t="s">
        <v>175</v>
      </c>
      <c r="AQ16" s="103"/>
      <c r="AR16" s="267"/>
      <c r="AS16" s="21">
        <v>66.5</v>
      </c>
      <c r="AT16" s="103"/>
      <c r="AU16" s="267"/>
      <c r="AV16" s="665">
        <v>63.459999084472656</v>
      </c>
      <c r="AW16" s="103"/>
      <c r="AX16" s="267"/>
      <c r="AY16" s="646" t="s">
        <v>175</v>
      </c>
      <c r="AZ16" s="103"/>
      <c r="BA16" s="267"/>
      <c r="BB16" s="21">
        <v>68</v>
      </c>
      <c r="BC16" s="103"/>
      <c r="BD16" s="267"/>
      <c r="BE16" s="21"/>
      <c r="BF16" s="103"/>
      <c r="BG16" s="267"/>
      <c r="BH16" s="21"/>
      <c r="BI16" s="103"/>
      <c r="BJ16" s="267"/>
      <c r="BK16" s="21"/>
      <c r="BL16" s="103"/>
      <c r="BM16" s="267"/>
      <c r="BN16" s="21"/>
      <c r="BO16" s="103"/>
      <c r="BP16" s="267"/>
      <c r="BQ16" s="21" t="s">
        <v>177</v>
      </c>
      <c r="BR16" s="103"/>
      <c r="BS16" s="267"/>
      <c r="BT16" s="21"/>
      <c r="BU16" s="103"/>
      <c r="BV16" s="267"/>
      <c r="BW16" s="21"/>
      <c r="BX16" s="103"/>
      <c r="BY16" s="267"/>
      <c r="BZ16" s="21"/>
      <c r="CA16" s="103"/>
      <c r="CB16" s="267"/>
      <c r="CC16" s="21" t="s">
        <v>1090</v>
      </c>
      <c r="CD16" s="284"/>
      <c r="CE16" s="267"/>
      <c r="CF16" s="21"/>
      <c r="CG16" s="103"/>
      <c r="CH16" s="267"/>
      <c r="CI16" s="21"/>
      <c r="CJ16" s="103"/>
      <c r="CK16" s="267"/>
      <c r="CL16" s="21"/>
      <c r="CM16" s="103"/>
      <c r="CN16" s="103"/>
      <c r="CO16" s="103"/>
      <c r="CP16" s="103"/>
      <c r="CQ16" s="267"/>
      <c r="CR16" s="21"/>
      <c r="CS16" s="103"/>
      <c r="CT16" s="267"/>
      <c r="CU16" s="21"/>
      <c r="CV16" s="103"/>
      <c r="CW16" s="267"/>
      <c r="CX16" s="21"/>
      <c r="CY16" s="103"/>
      <c r="CZ16" s="267"/>
      <c r="DA16" s="21"/>
      <c r="DB16" s="103"/>
      <c r="DC16" s="267"/>
      <c r="DD16" s="21"/>
      <c r="DE16" s="103"/>
      <c r="DF16" s="267"/>
      <c r="DG16" s="21"/>
      <c r="DH16" s="103"/>
      <c r="DI16" s="267"/>
      <c r="DJ16" s="21"/>
      <c r="DK16" s="103"/>
      <c r="DL16" s="267"/>
      <c r="DM16" s="21"/>
      <c r="DN16" s="103"/>
      <c r="DO16" s="267"/>
      <c r="DP16" s="213"/>
      <c r="DQ16" s="212"/>
      <c r="DR16" s="212"/>
      <c r="DS16" s="279" t="e">
        <f>AVERAGE(BE16:DO16)</f>
        <v>#DIV/0!</v>
      </c>
      <c r="DT16" s="214"/>
      <c r="DU16" s="215" t="e">
        <f>IF(DS16&gt;80, 4, (DS16-50)/20+2.5)</f>
        <v>#DIV/0!</v>
      </c>
      <c r="DV16" s="618">
        <f>COUNTIF(N16:DO16, DV$1)+COUNTIF(N16:DO16, DV$2)</f>
        <v>0</v>
      </c>
      <c r="DW16" s="228">
        <f>IF(COUNTIF($N16:$Q16, FF$1)&gt;0, DW$2, 0)</f>
        <v>0</v>
      </c>
      <c r="DX16" s="229">
        <f>IF(COUNTIF($R16:$U16, FF$1)&gt;0, DX$2, 0)</f>
        <v>0</v>
      </c>
      <c r="DY16" s="229">
        <f>IF(COUNTIF($V16:$Y16, FF$1)&gt;0, DY$2, 0)</f>
        <v>0</v>
      </c>
      <c r="DZ16" s="229">
        <f>IF(COUNTIF($Z16:$AA16, FF$1)&gt;0, DZ$2, 0)</f>
        <v>0</v>
      </c>
      <c r="EA16" s="229">
        <f>IF(COUNTIF($AB16:$AC16, FF$1)&gt;0, EA$2, 0)</f>
        <v>0</v>
      </c>
      <c r="EB16" s="230">
        <f>IF(COUNTIF($AD16:$AF16, $FF$1)&gt;0, EB$2, 0)</f>
        <v>0</v>
      </c>
      <c r="EC16" s="231">
        <f>IF(COUNTIF($AG16:$AI16, $FF$1)&gt;0, EC$2, 0)</f>
        <v>0</v>
      </c>
      <c r="ED16" s="231">
        <f>IF(COUNTIF($AJ16:$AL16, $FF$1)&gt;0, ED$2, 0)</f>
        <v>0</v>
      </c>
      <c r="EE16" s="231">
        <f>IF(COUNTIF($AM16:$AO16, $FF$1)&gt;0, EE$2, 0)</f>
        <v>0</v>
      </c>
      <c r="EF16" s="231">
        <f>IF(COUNTIF($AP16:$AR16, $FF$1)&gt;0, EF$2, 0)</f>
        <v>0</v>
      </c>
      <c r="EG16" s="231">
        <f>IF(COUNTIF($AS16:$AU16, $FF$1)&gt;0, EG$2, 0)</f>
        <v>0</v>
      </c>
      <c r="EH16" s="231">
        <f>IF(COUNTIF($AV16:$AX16, $FF$1)&gt;0, EH$2, 0)</f>
        <v>0</v>
      </c>
      <c r="EI16" s="231">
        <f>IF(COUNTIF($AY16:$BA16, $FF$1)&gt;0, EI$2, 0)</f>
        <v>0</v>
      </c>
      <c r="EJ16" s="231">
        <f>IF(COUNTIF($BB16:$BD16, $FF$1)&gt;0, EJ$2, 0)</f>
        <v>0</v>
      </c>
      <c r="EK16" s="232">
        <f>IF(COUNTIF($BE16:$BG16, $FF$1)&gt;0, EK$2, 0)</f>
        <v>0</v>
      </c>
      <c r="EL16" s="233">
        <f>IF(COUNTIF($BH16:$BJ16, $FF$1)&gt;0, EL$2, 0)</f>
        <v>0</v>
      </c>
      <c r="EM16" s="233">
        <f>IF(COUNTIF($BK16:$BM16, $FF$1)&gt;0, EM$2, 0)</f>
        <v>0</v>
      </c>
      <c r="EN16" s="233">
        <f>IF(COUNTIF($BN16:$BP16, $FF$1)&gt;0, EN$2, 0)</f>
        <v>0</v>
      </c>
      <c r="EO16" s="233">
        <f>IF(COUNTIF($BQ16:$BS16, $FF$1)&gt;0, EO$2, 0)</f>
        <v>0</v>
      </c>
      <c r="EP16" s="233">
        <f>IF(COUNTIF($BT16:$BV16, $FF$1)&gt;0, EP$2, 0)</f>
        <v>0</v>
      </c>
      <c r="EQ16" s="233">
        <f>IF(COUNTIF($BW16:$BY16, $FF$1)&gt;0, EQ$2, 0)</f>
        <v>0</v>
      </c>
      <c r="ER16" s="233">
        <f>IF(COUNTIF($BZ16:$CB16, $FF$1)&gt;0, ER$2, 0)</f>
        <v>0</v>
      </c>
      <c r="ES16" s="233">
        <f>IF(COUNTIF($CC16:$CE16, $FF$1)&gt;0, ES$2, 0)</f>
        <v>0</v>
      </c>
      <c r="ET16" s="234">
        <f>IF(COUNTIF($CF16:$CH16, $FF$1)&gt;0, ET$2, 0)</f>
        <v>0</v>
      </c>
      <c r="EU16" s="235">
        <f>IF(COUNTIF($CI16:$CK16, $FF$1)&gt;0, EU$2, 0)</f>
        <v>0</v>
      </c>
      <c r="EV16" s="235">
        <f>IF(COUNTIF($CL16:$CN16, $FF$1)&gt;0, EV$2, 0)</f>
        <v>0</v>
      </c>
      <c r="EW16" s="235">
        <f>IF(COUNTIF($CO16:$CQ16, $FF$1)&gt;0, EW$2, 0)</f>
        <v>0</v>
      </c>
      <c r="EX16" s="235">
        <f>IF(COUNTIF($CR16:$CT16, $FF$1)&gt;0, EX$2, 0)</f>
        <v>0</v>
      </c>
      <c r="EY16" s="235">
        <f>IF(COUNTIF($CU16:$CW16, $FF$1)&gt;0, EY$2, 0)</f>
        <v>0</v>
      </c>
      <c r="EZ16" s="235">
        <f>IF(COUNTIF($CX16:$CZ16, $FF$1)&gt;0, EZ$2, 0)</f>
        <v>0</v>
      </c>
      <c r="FA16" s="235">
        <f>IF(COUNTIF($DA16:$DC16, $FF$1)&gt;0, FA$2, 0)</f>
        <v>0</v>
      </c>
      <c r="FB16" s="235">
        <f>IF(COUNTIF($DD16:$DF16, $FF$1)&gt;0, FB$2, 0)</f>
        <v>0</v>
      </c>
      <c r="FC16" s="235">
        <f>IF(COUNTIF($DG16:$DI16, $FF$1)&gt;0, FC$2, 0)</f>
        <v>0</v>
      </c>
      <c r="FD16" s="235">
        <f>IF(COUNTIF($DJ16:$DL16, $FF$1)&gt;0, FD$2, 0)</f>
        <v>0</v>
      </c>
      <c r="FE16" s="235">
        <f>IF(COUNTIF($DM16:$DO16, $FF$1)&gt;0, FE$2, 0)</f>
        <v>0</v>
      </c>
      <c r="FF16" s="236">
        <f>SUM(DW16:FE16)</f>
        <v>0</v>
      </c>
      <c r="FG16" s="237">
        <f>IF(COUNTIF($N16:$Q16, GP$1)&gt;0, FG$2, 0)</f>
        <v>3</v>
      </c>
      <c r="FH16" s="229">
        <f>IF(COUNTIF($R16:$U16, GP$1)&gt;0, FH$2, 0)</f>
        <v>3</v>
      </c>
      <c r="FI16" s="229">
        <f>IF(COUNTIF($V16:$Y16, GP$1)&gt;0, FI$2, 0)</f>
        <v>0</v>
      </c>
      <c r="FJ16" s="229">
        <f>IF(COUNTIF($Z16:$AA16, GP$1)&gt;0, FJ$2, 0)</f>
        <v>0</v>
      </c>
      <c r="FK16" s="229">
        <f>IF(COUNTIF($AB16:$AC16, GP$1)&gt;0, FK$2, 0)</f>
        <v>0</v>
      </c>
      <c r="FL16" s="230">
        <f>IF(COUNTIF($AD16:$AF16, $GP$1)&gt;0, FL$2, 0)</f>
        <v>0</v>
      </c>
      <c r="FM16" s="231">
        <f>IF(COUNTIF($AG16:$AI16, $GP$1)&gt;0, FM$2, 0)</f>
        <v>0</v>
      </c>
      <c r="FN16" s="231">
        <f>IF(COUNTIF($AJ16:$AL16, $GP$1)&gt;0, FN$2, 0)</f>
        <v>0</v>
      </c>
      <c r="FO16" s="231">
        <f>IF(COUNTIF($AM16:$AO16, $GP$1)&gt;0, FO$2, 0)</f>
        <v>4</v>
      </c>
      <c r="FP16" s="231">
        <f>IF(COUNTIF($AP16:$AR16, $GP$1)&gt;0, FP$2, 0)</f>
        <v>4</v>
      </c>
      <c r="FQ16" s="231">
        <f>IF(COUNTIF($AS16:$AU16, $GP$1)&gt;0, FQ$2, 0)</f>
        <v>0</v>
      </c>
      <c r="FR16" s="231">
        <f>IF(COUNTIF($AV16:$AX16, $GP$1)&gt;0, FR$2, 0)</f>
        <v>0</v>
      </c>
      <c r="FS16" s="231">
        <f>IF(COUNTIF($AY16:$BA16, $GP$1)&gt;0, FS$2, 0)</f>
        <v>4</v>
      </c>
      <c r="FT16" s="231">
        <f>IF(COUNTIF($BB16:$BD16, $GP$1)&gt;0, FT$2, 0)</f>
        <v>0</v>
      </c>
      <c r="FU16" s="232">
        <f>IF(COUNTIF($BE16:$BG16, $GP$1)&gt;0, FU$2, 0)</f>
        <v>0</v>
      </c>
      <c r="FV16" s="233">
        <f>IF(COUNTIF($BH16:$BJ16, $GP$1)&gt;0, FV$2, 0)</f>
        <v>0</v>
      </c>
      <c r="FW16" s="233">
        <f>IF(COUNTIF($BK16:$BM16, $GP$1)&gt;0, FW$2, 0)</f>
        <v>0</v>
      </c>
      <c r="FX16" s="233">
        <f>IF(COUNTIF($BN16:$BP16, $GP$1)&gt;0, FX$2, 0)</f>
        <v>0</v>
      </c>
      <c r="FY16" s="233">
        <f>IF(COUNTIF($BQ16:$BS16, $GP$1)&gt;0, FY$2, 0)</f>
        <v>0</v>
      </c>
      <c r="FZ16" s="233">
        <f>IF(COUNTIF($BT16:$BV16, $GP$1)&gt;0, FZ$2, 0)</f>
        <v>0</v>
      </c>
      <c r="GA16" s="233">
        <f>IF(COUNTIF($BW16:$BY16, $GP$1)&gt;0, GA$2, 0)</f>
        <v>0</v>
      </c>
      <c r="GB16" s="233">
        <f>IF(COUNTIF($BZ16:$CB16, $GP$1)&gt;0, GB$2, 0)</f>
        <v>0</v>
      </c>
      <c r="GC16" s="233">
        <f>IF(COUNTIF($CC16:$CE16, $GP$1)&gt;0, GC$2, 0)</f>
        <v>0</v>
      </c>
      <c r="GD16" s="234">
        <f>IF(COUNTIF($CF16:$CH16, $GP$1)&gt;0, GD$2, 0)</f>
        <v>0</v>
      </c>
      <c r="GE16" s="235">
        <f>IF(COUNTIF($CI16:$CK16, $GP$1)&gt;0, GE$2, 0)</f>
        <v>0</v>
      </c>
      <c r="GF16" s="235">
        <f>IF(COUNTIF($CL16:$CN16, $GP$1)&gt;0, GF$2, 0)</f>
        <v>0</v>
      </c>
      <c r="GG16" s="235">
        <f>IF(COUNTIF($CO16:$CQ16, $GP$1)&gt;0, GG$2, 0)</f>
        <v>0</v>
      </c>
      <c r="GH16" s="235">
        <f>IF(COUNTIF($CR16:$CT16, $GP$1)&gt;0, GH$2, 0)</f>
        <v>0</v>
      </c>
      <c r="GI16" s="235">
        <f>IF(COUNTIF($CU16:$CW16, $GP$1)&gt;0, GI$2, 0)</f>
        <v>0</v>
      </c>
      <c r="GJ16" s="235">
        <f>IF(COUNTIF($CX16:$CZ16, $GP$1)&gt;0, GJ$2, 0)</f>
        <v>0</v>
      </c>
      <c r="GK16" s="235">
        <f>IF(COUNTIF($DA16:$DC16, $GP$1)&gt;0, GK$2, 0)</f>
        <v>0</v>
      </c>
      <c r="GL16" s="235">
        <f>IF(COUNTIF($DD16:$DF16, $GP$1)&gt;0, GL$2, 0)</f>
        <v>0</v>
      </c>
      <c r="GM16" s="235">
        <f>IF(COUNTIF($DG16:$DI16, $GP$1)&gt;0, GM$2, 0)</f>
        <v>0</v>
      </c>
      <c r="GN16" s="235">
        <f>IF(COUNTIF($DJ16:$DL16, $GP$1)&gt;0, GN$2, 0)</f>
        <v>0</v>
      </c>
      <c r="GO16" s="235">
        <f>IF(COUNTIF($DM16:$DO16, $GP$1)&gt;0, GO$2, 0)</f>
        <v>0</v>
      </c>
      <c r="GP16" s="236">
        <f>SUM(FG16:GO16)</f>
        <v>18</v>
      </c>
      <c r="GQ16" s="237">
        <f>IF(COUNTIF($N16:$Q16, HZ$1)&gt;0, GQ$2, 0)</f>
        <v>0</v>
      </c>
      <c r="GR16" s="229">
        <f>IF(COUNTIF($R16:$U16, HZ$1)&gt;0, GR$2, 0)</f>
        <v>0</v>
      </c>
      <c r="GS16" s="229">
        <f>IF(COUNTIF($V16:$Y16, HZ$1)&gt;0, GS$2, 0)</f>
        <v>0</v>
      </c>
      <c r="GT16" s="229">
        <f>IF(COUNTIF($Z16:$AA16, HZ$1)&gt;0, GT$2, 0)</f>
        <v>0</v>
      </c>
      <c r="GU16" s="229">
        <f>IF(COUNTIF($AB16:$AC16, HZ$1)&gt;0, GU$2, 0)</f>
        <v>0</v>
      </c>
      <c r="GV16" s="230">
        <f>IF(COUNTIF($AD16:$AF16, $HZ$1)&gt;0, GV$2, 0)</f>
        <v>0</v>
      </c>
      <c r="GW16" s="231">
        <f>IF(COUNTIF($AG16:$AI16, $HZ$1)&gt;0, GW$2, 0)</f>
        <v>0</v>
      </c>
      <c r="GX16" s="231">
        <f>IF(COUNTIF($AJ16:$AL16, $HZ$1)&gt;0, GX$2, 0)</f>
        <v>0</v>
      </c>
      <c r="GY16" s="231">
        <f>IF(COUNTIF($AM16:$AO16, $HZ$1)&gt;0, GY$2, 0)</f>
        <v>0</v>
      </c>
      <c r="GZ16" s="231">
        <f>IF(COUNTIF($AP16:$AR16, $HZ$1)&gt;0, GZ$2, 0)</f>
        <v>0</v>
      </c>
      <c r="HA16" s="231">
        <f>IF(COUNTIF($AS16:$AU16, $HZ$1)&gt;0, HA$2, 0)</f>
        <v>0</v>
      </c>
      <c r="HB16" s="231">
        <f>IF(COUNTIF($AV16:$AX16, $HZ$1)&gt;0, HB$2, 0)</f>
        <v>0</v>
      </c>
      <c r="HC16" s="231">
        <f>IF(COUNTIF($AY16:$BA16, $HZ$1)&gt;0, HC$2, 0)</f>
        <v>0</v>
      </c>
      <c r="HD16" s="231">
        <f>IF(COUNTIF($BB16:$BD16, $HZ$1)&gt;0, HD$2, 0)</f>
        <v>0</v>
      </c>
      <c r="HE16" s="232">
        <f>IF(COUNTIF($BE16:$BG16, $HZ$1)&gt;0, HE$2, 0)</f>
        <v>0</v>
      </c>
      <c r="HF16" s="233">
        <f>IF(COUNTIF($BH16:$BJ16, $HZ$1)&gt;0, HF$2, 0)</f>
        <v>0</v>
      </c>
      <c r="HG16" s="233">
        <f>IF(COUNTIF($BK16:$BM16, $HZ$1)&gt;0, HG$2, 0)</f>
        <v>0</v>
      </c>
      <c r="HH16" s="233">
        <f>IF(COUNTIF($BN16:$BP16, $HZ$1)&gt;0, HH$2, 0)</f>
        <v>0</v>
      </c>
      <c r="HI16" s="233">
        <f>IF(COUNTIF($BQ16:$BS16, $HZ$1)&gt;0, HI$2, 0)</f>
        <v>5</v>
      </c>
      <c r="HJ16" s="233">
        <f>IF(COUNTIF($BT16:$BV16, $HZ$1)&gt;0, HJ$2, 0)</f>
        <v>0</v>
      </c>
      <c r="HK16" s="233">
        <f>IF(COUNTIF($BW16:$BY16, $HZ$1)&gt;0, HK$2, 0)</f>
        <v>0</v>
      </c>
      <c r="HL16" s="233">
        <f>IF(COUNTIF($BZ16:$CB16, $HZ$1)&gt;0, HL$2, 0)</f>
        <v>0</v>
      </c>
      <c r="HM16" s="233">
        <f>IF(COUNTIF($CC16:$CE16, $HZ$1)&gt;0, HM$2, 0)</f>
        <v>0</v>
      </c>
      <c r="HN16" s="234">
        <f>IF(COUNTIF($CF16:$CH16, $HZ$1)&gt;0, HN$2, 0)</f>
        <v>0</v>
      </c>
      <c r="HO16" s="235">
        <f>IF(COUNTIF($CI16:$CK16, $HZ$1)&gt;0, HO$2, 0)</f>
        <v>0</v>
      </c>
      <c r="HP16" s="235">
        <f>IF(COUNTIF($CL16:$CN16, $HZ$1)&gt;0, HP$2, 0)</f>
        <v>0</v>
      </c>
      <c r="HQ16" s="235">
        <f>IF(COUNTIF($CO16:$CQ16, $HZ$1)&gt;0, HQ$2, 0)</f>
        <v>0</v>
      </c>
      <c r="HR16" s="235">
        <f>IF(COUNTIF($CR16:$CT16, $HZ$1)&gt;0, HR$2, 0)</f>
        <v>0</v>
      </c>
      <c r="HS16" s="235">
        <f>IF(COUNTIF($CU16:$CW16, $HZ$1)&gt;0, HS$2, 0)</f>
        <v>0</v>
      </c>
      <c r="HT16" s="235">
        <f>IF(COUNTIF($CX16:$CZ16, $HZ$1)&gt;0, HT$2, 0)</f>
        <v>0</v>
      </c>
      <c r="HU16" s="235">
        <f>IF(COUNTIF($DA16:$DC16, $HZ$1)&gt;0, HU$2, 0)</f>
        <v>0</v>
      </c>
      <c r="HV16" s="235">
        <f>IF(COUNTIF($DD16:$DF16, $HZ$1)&gt;0, HV$2, 0)</f>
        <v>0</v>
      </c>
      <c r="HW16" s="235">
        <f>IF(COUNTIF($DG16:$DI16, $HZ$1)&gt;0, HW$2, 0)</f>
        <v>0</v>
      </c>
      <c r="HX16" s="235">
        <f>IF(COUNTIF($DJ16:$DL16, $HZ$1)&gt;0, HX$2, 0)</f>
        <v>0</v>
      </c>
      <c r="HY16" s="235">
        <f>IF(COUNTIF($DM16:$DO16, $HZ$1)&gt;0, HY$2, 0)</f>
        <v>0</v>
      </c>
      <c r="HZ16" s="236">
        <f>SUM(GQ16:HY16)</f>
        <v>5</v>
      </c>
      <c r="IA16" s="238">
        <f>IF(COUNTIF($DJ16:$DL16, $IC$1)&gt;0, IA$2, 0)</f>
        <v>0</v>
      </c>
      <c r="IB16" s="237">
        <f>IF(MAX($N16:$Q16)&gt;=40, IB$2, 0)</f>
        <v>0</v>
      </c>
      <c r="IC16" s="229">
        <f>IF(MAX($R16:$U16)&gt;=40, IC$2, 0)</f>
        <v>0</v>
      </c>
      <c r="ID16" s="229">
        <f>IF(MAX($V16:$Y16)&gt;=40, ID$2, 0)</f>
        <v>3</v>
      </c>
      <c r="IE16" s="229">
        <f>IF(MAX($Z16:$AA16)&gt;=40, IE$2, 0)</f>
        <v>3</v>
      </c>
      <c r="IF16" s="229">
        <f>IF(MAX($AB16:$AC16)&gt;=40, IF$2, 0)</f>
        <v>2</v>
      </c>
      <c r="IG16" s="230">
        <f>IF(MAX($AD16:$AF16)&gt;=40, IG$2, 0)</f>
        <v>15</v>
      </c>
      <c r="IH16" s="231">
        <f>IF(MAX($AG16:$AI16)&gt;=40, IH$2, 0)</f>
        <v>10</v>
      </c>
      <c r="II16" s="231">
        <f>IF(MAX($AJ16:$AL16)&gt;=40, II$2, 0)</f>
        <v>20</v>
      </c>
      <c r="IJ16" s="231">
        <f>IF(MAX($AM16:$AO16)&gt;=40, IJ$2, 0)</f>
        <v>0</v>
      </c>
      <c r="IK16" s="231">
        <f>IF(MAX($AP16:$AR16)&gt;=40, IK$2, 0)</f>
        <v>0</v>
      </c>
      <c r="IL16" s="231">
        <f>IF(MAX($AS16:$AU16)&gt;=40, IL$2, 0)</f>
        <v>5</v>
      </c>
      <c r="IM16" s="231">
        <f>IF(MAX($AV16:$AX16)&gt;=40, IM$2, 0)</f>
        <v>15</v>
      </c>
      <c r="IN16" s="231">
        <f>IF(MAX($AY16:$BA16)&gt;=40, IN$2, 0)</f>
        <v>0</v>
      </c>
      <c r="IO16" s="231">
        <f>IF(MAX($BB16:$BD16)&gt;=40, IO$2, 0)</f>
        <v>10</v>
      </c>
      <c r="IP16" s="232">
        <f>IF(MAX($BE16:$BG16)&gt;=40, IP$2, 0)</f>
        <v>0</v>
      </c>
      <c r="IQ16" s="233">
        <f>IF(MAX($BH16:$BJ16)&gt;=40, IQ$2, 0)</f>
        <v>0</v>
      </c>
      <c r="IR16" s="233">
        <f>IF(MAX($BK16:$BM16)&gt;=40, IR$2, 0)</f>
        <v>0</v>
      </c>
      <c r="IS16" s="233">
        <f>IF(MAX($BN16:$BP16)&gt;=40, IS$2, 0)</f>
        <v>0</v>
      </c>
      <c r="IT16" s="233">
        <f>IF(MAX($BQ16:$BS16)&gt;=40, IT$2, 0)</f>
        <v>0</v>
      </c>
      <c r="IU16" s="233">
        <f>IF(MAX($BT16:$BV16)&gt;=40, IU$2, 0)</f>
        <v>0</v>
      </c>
      <c r="IV16" s="233">
        <f>IF(MAX($BW16:$BY16)&gt;=40, IV$2, 0)</f>
        <v>0</v>
      </c>
      <c r="IW16" s="233">
        <f>IF(MAX($BZ16:$CB16)&gt;=40, IW$2, 0)</f>
        <v>0</v>
      </c>
      <c r="IX16" s="233">
        <f>IF(MAX($CC16:$CE16)&gt;=40, IX$2, 0)</f>
        <v>0</v>
      </c>
      <c r="IY16" s="234">
        <f>IF(MAX($CF16:$CH16)&gt;=40, IY$2, 0)</f>
        <v>0</v>
      </c>
      <c r="IZ16" s="235">
        <f>IF(MAX($CI16:$CK16)&gt;=40, IZ$2, 0)</f>
        <v>0</v>
      </c>
      <c r="JA16" s="235">
        <f>IF(MAX($CL16:$CN16)&gt;=40, JA$2, 0)</f>
        <v>0</v>
      </c>
      <c r="JB16" s="235">
        <f>IF(MAX($CO16:$CQ16)&gt;=40, JB$2, 0)</f>
        <v>0</v>
      </c>
      <c r="JC16" s="235">
        <f>IF(MAX($CR16:$CT16)&gt;=40, JC$2, 0)</f>
        <v>0</v>
      </c>
      <c r="JD16" s="235">
        <f>IF(MAX($CU16:$CW16)&gt;=40, JD$2, 0)</f>
        <v>0</v>
      </c>
      <c r="JE16" s="235">
        <f>IF(MAX($CX16:$CZ16)&gt;=40, JE$2, 0)</f>
        <v>0</v>
      </c>
      <c r="JF16" s="235">
        <f>IF(MAX($DA16:$DC16)&gt;=40, JF$2, 0)</f>
        <v>0</v>
      </c>
      <c r="JG16" s="235">
        <f>IF(MAX($DD16:$DF16)&gt;=40, JG$2, 0)</f>
        <v>0</v>
      </c>
      <c r="JH16" s="235">
        <f>IF(MAX($DG16:$DI16)&gt;=40, JH$2, 0)</f>
        <v>0</v>
      </c>
      <c r="JI16" s="235">
        <f>IF(MAX($DJ16:$DL16)&gt;=40, JI$2, 0)</f>
        <v>0</v>
      </c>
      <c r="JJ16" s="235">
        <f>IF(MAX($DM16:$DO16)&gt;=40, JJ$2, 0)</f>
        <v>0</v>
      </c>
      <c r="JK16" s="392">
        <f>SUM(IG16:IW16, IY16:JJ16)</f>
        <v>75</v>
      </c>
      <c r="JL16" s="392">
        <f>SUM(IB16:IF16, IX16)</f>
        <v>8</v>
      </c>
    </row>
    <row r="17" spans="1:272" ht="15" x14ac:dyDescent="0.25">
      <c r="A17" s="13" t="s">
        <v>1123</v>
      </c>
      <c r="B17" s="368">
        <v>3</v>
      </c>
      <c r="C17" s="12" t="s">
        <v>196</v>
      </c>
      <c r="D17" s="399">
        <v>44470</v>
      </c>
      <c r="E17" s="17">
        <v>2</v>
      </c>
      <c r="F17" s="6">
        <v>12672729</v>
      </c>
      <c r="G17" s="17" t="s">
        <v>197</v>
      </c>
      <c r="H17" s="17" t="s">
        <v>198</v>
      </c>
      <c r="I17" s="20" t="s">
        <v>199</v>
      </c>
      <c r="J17" s="6" t="s">
        <v>1189</v>
      </c>
      <c r="K17" s="6" t="s">
        <v>1189</v>
      </c>
      <c r="L17" s="400" t="s">
        <v>1190</v>
      </c>
      <c r="M17" s="401" t="s">
        <v>200</v>
      </c>
      <c r="N17" s="646" t="s">
        <v>175</v>
      </c>
      <c r="O17" s="103"/>
      <c r="P17" s="101"/>
      <c r="Q17" s="102"/>
      <c r="R17" s="646" t="s">
        <v>175</v>
      </c>
      <c r="S17" s="103"/>
      <c r="T17" s="101"/>
      <c r="U17" s="102"/>
      <c r="V17" s="665">
        <v>72.699996948242188</v>
      </c>
      <c r="W17" s="103"/>
      <c r="X17" s="101"/>
      <c r="Y17" s="102"/>
      <c r="Z17" s="21">
        <v>61.79</v>
      </c>
      <c r="AA17" s="267"/>
      <c r="AB17" s="21">
        <v>85.75</v>
      </c>
      <c r="AC17" s="267"/>
      <c r="AD17" s="665">
        <v>77.94000244140625</v>
      </c>
      <c r="AE17" s="103"/>
      <c r="AF17" s="267"/>
      <c r="AG17" s="665">
        <v>67</v>
      </c>
      <c r="AH17" s="103"/>
      <c r="AI17" s="267"/>
      <c r="AJ17" s="665">
        <v>63.52</v>
      </c>
      <c r="AK17" s="103"/>
      <c r="AL17" s="267"/>
      <c r="AM17" s="646" t="s">
        <v>175</v>
      </c>
      <c r="AN17" s="103"/>
      <c r="AO17" s="267"/>
      <c r="AP17" s="646" t="s">
        <v>175</v>
      </c>
      <c r="AQ17" s="103"/>
      <c r="AR17" s="267"/>
      <c r="AS17" s="21">
        <v>62.049999237060547</v>
      </c>
      <c r="AT17" s="103"/>
      <c r="AU17" s="267"/>
      <c r="AV17" s="665">
        <v>63.540000915527344</v>
      </c>
      <c r="AW17" s="103"/>
      <c r="AX17" s="267"/>
      <c r="AY17" s="646" t="s">
        <v>175</v>
      </c>
      <c r="AZ17" s="103"/>
      <c r="BA17" s="267"/>
      <c r="BB17" s="21">
        <v>68</v>
      </c>
      <c r="BC17" s="103"/>
      <c r="BD17" s="267"/>
      <c r="BE17" s="21"/>
      <c r="BF17" s="103"/>
      <c r="BG17" s="267"/>
      <c r="BH17" s="21"/>
      <c r="BI17" s="103"/>
      <c r="BJ17" s="267"/>
      <c r="BK17" s="21"/>
      <c r="BL17" s="103"/>
      <c r="BM17" s="267"/>
      <c r="BN17" s="21"/>
      <c r="BO17" s="103"/>
      <c r="BP17" s="267"/>
      <c r="BQ17" s="21" t="s">
        <v>177</v>
      </c>
      <c r="BR17" s="103"/>
      <c r="BS17" s="267"/>
      <c r="BT17" s="21"/>
      <c r="BU17" s="103"/>
      <c r="BV17" s="267"/>
      <c r="BW17" s="21"/>
      <c r="BX17" s="103"/>
      <c r="BY17" s="267"/>
      <c r="BZ17" s="21"/>
      <c r="CA17" s="103"/>
      <c r="CB17" s="267"/>
      <c r="CC17" s="21" t="s">
        <v>1090</v>
      </c>
      <c r="CD17" s="284"/>
      <c r="CE17" s="267"/>
      <c r="CF17" s="21"/>
      <c r="CG17" s="103"/>
      <c r="CH17" s="267"/>
      <c r="CI17" s="21"/>
      <c r="CJ17" s="103"/>
      <c r="CK17" s="267"/>
      <c r="CL17" s="21"/>
      <c r="CM17" s="103"/>
      <c r="CN17" s="103"/>
      <c r="CO17" s="103"/>
      <c r="CP17" s="103"/>
      <c r="CQ17" s="267"/>
      <c r="CR17" s="21"/>
      <c r="CS17" s="103"/>
      <c r="CT17" s="267"/>
      <c r="CU17" s="21"/>
      <c r="CV17" s="103"/>
      <c r="CW17" s="267"/>
      <c r="CX17" s="21"/>
      <c r="CY17" s="103"/>
      <c r="CZ17" s="267"/>
      <c r="DA17" s="21"/>
      <c r="DB17" s="103"/>
      <c r="DC17" s="267"/>
      <c r="DD17" s="21"/>
      <c r="DE17" s="103"/>
      <c r="DF17" s="267"/>
      <c r="DG17" s="21"/>
      <c r="DH17" s="103"/>
      <c r="DI17" s="267"/>
      <c r="DJ17" s="21"/>
      <c r="DK17" s="103"/>
      <c r="DL17" s="267"/>
      <c r="DM17" s="21"/>
      <c r="DN17" s="103"/>
      <c r="DO17" s="267"/>
      <c r="DP17" s="213"/>
      <c r="DQ17" s="212"/>
      <c r="DR17" s="212"/>
      <c r="DS17" s="279" t="e">
        <f>AVERAGE(BE17:DO17)</f>
        <v>#DIV/0!</v>
      </c>
      <c r="DT17" s="214"/>
      <c r="DU17" s="215" t="e">
        <f>IF(DS17&gt;80, 4, (DS17-50)/20+2.5)</f>
        <v>#DIV/0!</v>
      </c>
      <c r="DV17" s="618">
        <f>COUNTIF(N17:DO17, DV$1)+COUNTIF(N17:DO17, DV$2)</f>
        <v>0</v>
      </c>
      <c r="DW17" s="228">
        <f>IF(COUNTIF($N17:$Q17, FF$1)&gt;0, DW$2, 0)</f>
        <v>0</v>
      </c>
      <c r="DX17" s="229">
        <f>IF(COUNTIF($R17:$U17, FF$1)&gt;0, DX$2, 0)</f>
        <v>0</v>
      </c>
      <c r="DY17" s="229">
        <f>IF(COUNTIF($V17:$Y17, FF$1)&gt;0, DY$2, 0)</f>
        <v>0</v>
      </c>
      <c r="DZ17" s="229">
        <f>IF(COUNTIF($Z17:$AA17, FF$1)&gt;0, DZ$2, 0)</f>
        <v>0</v>
      </c>
      <c r="EA17" s="229">
        <f>IF(COUNTIF($AB17:$AC17, FF$1)&gt;0, EA$2, 0)</f>
        <v>0</v>
      </c>
      <c r="EB17" s="230">
        <f>IF(COUNTIF($AD17:$AF17, $FF$1)&gt;0, EB$2, 0)</f>
        <v>0</v>
      </c>
      <c r="EC17" s="231">
        <f>IF(COUNTIF($AG17:$AI17, $FF$1)&gt;0, EC$2, 0)</f>
        <v>0</v>
      </c>
      <c r="ED17" s="231">
        <f>IF(COUNTIF($AJ17:$AL17, $FF$1)&gt;0, ED$2, 0)</f>
        <v>0</v>
      </c>
      <c r="EE17" s="231">
        <f>IF(COUNTIF($AM17:$AO17, $FF$1)&gt;0, EE$2, 0)</f>
        <v>0</v>
      </c>
      <c r="EF17" s="231">
        <f>IF(COUNTIF($AP17:$AR17, $FF$1)&gt;0, EF$2, 0)</f>
        <v>0</v>
      </c>
      <c r="EG17" s="231">
        <f>IF(COUNTIF($AS17:$AU17, $FF$1)&gt;0, EG$2, 0)</f>
        <v>0</v>
      </c>
      <c r="EH17" s="231">
        <f>IF(COUNTIF($AV17:$AX17, $FF$1)&gt;0, EH$2, 0)</f>
        <v>0</v>
      </c>
      <c r="EI17" s="231">
        <f>IF(COUNTIF($AY17:$BA17, $FF$1)&gt;0, EI$2, 0)</f>
        <v>0</v>
      </c>
      <c r="EJ17" s="231">
        <f>IF(COUNTIF($BB17:$BD17, $FF$1)&gt;0, EJ$2, 0)</f>
        <v>0</v>
      </c>
      <c r="EK17" s="232">
        <f>IF(COUNTIF($BE17:$BG17, $FF$1)&gt;0, EK$2, 0)</f>
        <v>0</v>
      </c>
      <c r="EL17" s="233">
        <f>IF(COUNTIF($BH17:$BJ17, $FF$1)&gt;0, EL$2, 0)</f>
        <v>0</v>
      </c>
      <c r="EM17" s="233">
        <f>IF(COUNTIF($BK17:$BM17, $FF$1)&gt;0, EM$2, 0)</f>
        <v>0</v>
      </c>
      <c r="EN17" s="233">
        <f>IF(COUNTIF($BN17:$BP17, $FF$1)&gt;0, EN$2, 0)</f>
        <v>0</v>
      </c>
      <c r="EO17" s="233">
        <f>IF(COUNTIF($BQ17:$BS17, $FF$1)&gt;0, EO$2, 0)</f>
        <v>0</v>
      </c>
      <c r="EP17" s="233">
        <f>IF(COUNTIF($BT17:$BV17, $FF$1)&gt;0, EP$2, 0)</f>
        <v>0</v>
      </c>
      <c r="EQ17" s="233">
        <f>IF(COUNTIF($BW17:$BY17, $FF$1)&gt;0, EQ$2, 0)</f>
        <v>0</v>
      </c>
      <c r="ER17" s="233">
        <f>IF(COUNTIF($BZ17:$CB17, $FF$1)&gt;0, ER$2, 0)</f>
        <v>0</v>
      </c>
      <c r="ES17" s="233">
        <f>IF(COUNTIF($CC17:$CE17, $FF$1)&gt;0, ES$2, 0)</f>
        <v>0</v>
      </c>
      <c r="ET17" s="234">
        <f>IF(COUNTIF($CF17:$CH17, $FF$1)&gt;0, ET$2, 0)</f>
        <v>0</v>
      </c>
      <c r="EU17" s="235">
        <f>IF(COUNTIF($CI17:$CK17, $FF$1)&gt;0, EU$2, 0)</f>
        <v>0</v>
      </c>
      <c r="EV17" s="235">
        <f>IF(COUNTIF($CL17:$CN17, $FF$1)&gt;0, EV$2, 0)</f>
        <v>0</v>
      </c>
      <c r="EW17" s="235">
        <f>IF(COUNTIF($CO17:$CQ17, $FF$1)&gt;0, EW$2, 0)</f>
        <v>0</v>
      </c>
      <c r="EX17" s="235">
        <f>IF(COUNTIF($CR17:$CT17, $FF$1)&gt;0, EX$2, 0)</f>
        <v>0</v>
      </c>
      <c r="EY17" s="235">
        <f>IF(COUNTIF($CU17:$CW17, $FF$1)&gt;0, EY$2, 0)</f>
        <v>0</v>
      </c>
      <c r="EZ17" s="235">
        <f>IF(COUNTIF($CX17:$CZ17, $FF$1)&gt;0, EZ$2, 0)</f>
        <v>0</v>
      </c>
      <c r="FA17" s="235">
        <f>IF(COUNTIF($DA17:$DC17, $FF$1)&gt;0, FA$2, 0)</f>
        <v>0</v>
      </c>
      <c r="FB17" s="235">
        <f>IF(COUNTIF($DD17:$DF17, $FF$1)&gt;0, FB$2, 0)</f>
        <v>0</v>
      </c>
      <c r="FC17" s="235">
        <f>IF(COUNTIF($DG17:$DI17, $FF$1)&gt;0, FC$2, 0)</f>
        <v>0</v>
      </c>
      <c r="FD17" s="235">
        <f>IF(COUNTIF($DJ17:$DL17, $FF$1)&gt;0, FD$2, 0)</f>
        <v>0</v>
      </c>
      <c r="FE17" s="235">
        <f>IF(COUNTIF($DM17:$DO17, $FF$1)&gt;0, FE$2, 0)</f>
        <v>0</v>
      </c>
      <c r="FF17" s="236">
        <f>SUM(DW17:FE17)</f>
        <v>0</v>
      </c>
      <c r="FG17" s="237">
        <f>IF(COUNTIF($N17:$Q17, GP$1)&gt;0, FG$2, 0)</f>
        <v>3</v>
      </c>
      <c r="FH17" s="229">
        <f>IF(COUNTIF($R17:$U17, GP$1)&gt;0, FH$2, 0)</f>
        <v>3</v>
      </c>
      <c r="FI17" s="229">
        <f>IF(COUNTIF($V17:$Y17, GP$1)&gt;0, FI$2, 0)</f>
        <v>0</v>
      </c>
      <c r="FJ17" s="229">
        <f>IF(COUNTIF($Z17:$AA17, GP$1)&gt;0, FJ$2, 0)</f>
        <v>0</v>
      </c>
      <c r="FK17" s="229">
        <f>IF(COUNTIF($AB17:$AC17, GP$1)&gt;0, FK$2, 0)</f>
        <v>0</v>
      </c>
      <c r="FL17" s="230">
        <f>IF(COUNTIF($AD17:$AF17, $GP$1)&gt;0, FL$2, 0)</f>
        <v>0</v>
      </c>
      <c r="FM17" s="231">
        <f>IF(COUNTIF($AG17:$AI17, $GP$1)&gt;0, FM$2, 0)</f>
        <v>0</v>
      </c>
      <c r="FN17" s="231">
        <f>IF(COUNTIF($AJ17:$AL17, $GP$1)&gt;0, FN$2, 0)</f>
        <v>0</v>
      </c>
      <c r="FO17" s="231">
        <f>IF(COUNTIF($AM17:$AO17, $GP$1)&gt;0, FO$2, 0)</f>
        <v>4</v>
      </c>
      <c r="FP17" s="231">
        <f>IF(COUNTIF($AP17:$AR17, $GP$1)&gt;0, FP$2, 0)</f>
        <v>4</v>
      </c>
      <c r="FQ17" s="231">
        <f>IF(COUNTIF($AS17:$AU17, $GP$1)&gt;0, FQ$2, 0)</f>
        <v>0</v>
      </c>
      <c r="FR17" s="231">
        <f>IF(COUNTIF($AV17:$AX17, $GP$1)&gt;0, FR$2, 0)</f>
        <v>0</v>
      </c>
      <c r="FS17" s="231">
        <f>IF(COUNTIF($AY17:$BA17, $GP$1)&gt;0, FS$2, 0)</f>
        <v>4</v>
      </c>
      <c r="FT17" s="231">
        <f>IF(COUNTIF($BB17:$BD17, $GP$1)&gt;0, FT$2, 0)</f>
        <v>0</v>
      </c>
      <c r="FU17" s="232">
        <f>IF(COUNTIF($BE17:$BG17, $GP$1)&gt;0, FU$2, 0)</f>
        <v>0</v>
      </c>
      <c r="FV17" s="233">
        <f>IF(COUNTIF($BH17:$BJ17, $GP$1)&gt;0, FV$2, 0)</f>
        <v>0</v>
      </c>
      <c r="FW17" s="233">
        <f>IF(COUNTIF($BK17:$BM17, $GP$1)&gt;0, FW$2, 0)</f>
        <v>0</v>
      </c>
      <c r="FX17" s="233">
        <f>IF(COUNTIF($BN17:$BP17, $GP$1)&gt;0, FX$2, 0)</f>
        <v>0</v>
      </c>
      <c r="FY17" s="233">
        <f>IF(COUNTIF($BQ17:$BS17, $GP$1)&gt;0, FY$2, 0)</f>
        <v>0</v>
      </c>
      <c r="FZ17" s="233">
        <f>IF(COUNTIF($BT17:$BV17, $GP$1)&gt;0, FZ$2, 0)</f>
        <v>0</v>
      </c>
      <c r="GA17" s="233">
        <f>IF(COUNTIF($BW17:$BY17, $GP$1)&gt;0, GA$2, 0)</f>
        <v>0</v>
      </c>
      <c r="GB17" s="233">
        <f>IF(COUNTIF($BZ17:$CB17, $GP$1)&gt;0, GB$2, 0)</f>
        <v>0</v>
      </c>
      <c r="GC17" s="233">
        <f>IF(COUNTIF($CC17:$CE17, $GP$1)&gt;0, GC$2, 0)</f>
        <v>0</v>
      </c>
      <c r="GD17" s="234">
        <f>IF(COUNTIF($CF17:$CH17, $GP$1)&gt;0, GD$2, 0)</f>
        <v>0</v>
      </c>
      <c r="GE17" s="235">
        <f>IF(COUNTIF($CI17:$CK17, $GP$1)&gt;0, GE$2, 0)</f>
        <v>0</v>
      </c>
      <c r="GF17" s="235">
        <f>IF(COUNTIF($CL17:$CN17, $GP$1)&gt;0, GF$2, 0)</f>
        <v>0</v>
      </c>
      <c r="GG17" s="235">
        <f>IF(COUNTIF($CO17:$CQ17, $GP$1)&gt;0, GG$2, 0)</f>
        <v>0</v>
      </c>
      <c r="GH17" s="235">
        <f>IF(COUNTIF($CR17:$CT17, $GP$1)&gt;0, GH$2, 0)</f>
        <v>0</v>
      </c>
      <c r="GI17" s="235">
        <f>IF(COUNTIF($CU17:$CW17, $GP$1)&gt;0, GI$2, 0)</f>
        <v>0</v>
      </c>
      <c r="GJ17" s="235">
        <f>IF(COUNTIF($CX17:$CZ17, $GP$1)&gt;0, GJ$2, 0)</f>
        <v>0</v>
      </c>
      <c r="GK17" s="235">
        <f>IF(COUNTIF($DA17:$DC17, $GP$1)&gt;0, GK$2, 0)</f>
        <v>0</v>
      </c>
      <c r="GL17" s="235">
        <f>IF(COUNTIF($DD17:$DF17, $GP$1)&gt;0, GL$2, 0)</f>
        <v>0</v>
      </c>
      <c r="GM17" s="235">
        <f>IF(COUNTIF($DG17:$DI17, $GP$1)&gt;0, GM$2, 0)</f>
        <v>0</v>
      </c>
      <c r="GN17" s="235">
        <f>IF(COUNTIF($DJ17:$DL17, $GP$1)&gt;0, GN$2, 0)</f>
        <v>0</v>
      </c>
      <c r="GO17" s="235">
        <f>IF(COUNTIF($DM17:$DO17, $GP$1)&gt;0, GO$2, 0)</f>
        <v>0</v>
      </c>
      <c r="GP17" s="236">
        <f>SUM(FG17:GO17)</f>
        <v>18</v>
      </c>
      <c r="GQ17" s="237">
        <f>IF(COUNTIF($N17:$Q17, HZ$1)&gt;0, GQ$2, 0)</f>
        <v>0</v>
      </c>
      <c r="GR17" s="229">
        <f>IF(COUNTIF($R17:$U17, HZ$1)&gt;0, GR$2, 0)</f>
        <v>0</v>
      </c>
      <c r="GS17" s="229">
        <f>IF(COUNTIF($V17:$Y17, HZ$1)&gt;0, GS$2, 0)</f>
        <v>0</v>
      </c>
      <c r="GT17" s="229">
        <f>IF(COUNTIF($Z17:$AA17, HZ$1)&gt;0, GT$2, 0)</f>
        <v>0</v>
      </c>
      <c r="GU17" s="229">
        <f>IF(COUNTIF($AB17:$AC17, HZ$1)&gt;0, GU$2, 0)</f>
        <v>0</v>
      </c>
      <c r="GV17" s="230">
        <f>IF(COUNTIF($AD17:$AF17, $HZ$1)&gt;0, GV$2, 0)</f>
        <v>0</v>
      </c>
      <c r="GW17" s="231">
        <f>IF(COUNTIF($AG17:$AI17, $HZ$1)&gt;0, GW$2, 0)</f>
        <v>0</v>
      </c>
      <c r="GX17" s="231">
        <f>IF(COUNTIF($AJ17:$AL17, $HZ$1)&gt;0, GX$2, 0)</f>
        <v>0</v>
      </c>
      <c r="GY17" s="231">
        <f>IF(COUNTIF($AM17:$AO17, $HZ$1)&gt;0, GY$2, 0)</f>
        <v>0</v>
      </c>
      <c r="GZ17" s="231">
        <f>IF(COUNTIF($AP17:$AR17, $HZ$1)&gt;0, GZ$2, 0)</f>
        <v>0</v>
      </c>
      <c r="HA17" s="231">
        <f>IF(COUNTIF($AS17:$AU17, $HZ$1)&gt;0, HA$2, 0)</f>
        <v>0</v>
      </c>
      <c r="HB17" s="231">
        <f>IF(COUNTIF($AV17:$AX17, $HZ$1)&gt;0, HB$2, 0)</f>
        <v>0</v>
      </c>
      <c r="HC17" s="231">
        <f>IF(COUNTIF($AY17:$BA17, $HZ$1)&gt;0, HC$2, 0)</f>
        <v>0</v>
      </c>
      <c r="HD17" s="231">
        <f>IF(COUNTIF($BB17:$BD17, $HZ$1)&gt;0, HD$2, 0)</f>
        <v>0</v>
      </c>
      <c r="HE17" s="232">
        <f>IF(COUNTIF($BE17:$BG17, $HZ$1)&gt;0, HE$2, 0)</f>
        <v>0</v>
      </c>
      <c r="HF17" s="233">
        <f>IF(COUNTIF($BH17:$BJ17, $HZ$1)&gt;0, HF$2, 0)</f>
        <v>0</v>
      </c>
      <c r="HG17" s="233">
        <f>IF(COUNTIF($BK17:$BM17, $HZ$1)&gt;0, HG$2, 0)</f>
        <v>0</v>
      </c>
      <c r="HH17" s="233">
        <f>IF(COUNTIF($BN17:$BP17, $HZ$1)&gt;0, HH$2, 0)</f>
        <v>0</v>
      </c>
      <c r="HI17" s="233">
        <f>IF(COUNTIF($BQ17:$BS17, $HZ$1)&gt;0, HI$2, 0)</f>
        <v>5</v>
      </c>
      <c r="HJ17" s="233">
        <f>IF(COUNTIF($BT17:$BV17, $HZ$1)&gt;0, HJ$2, 0)</f>
        <v>0</v>
      </c>
      <c r="HK17" s="233">
        <f>IF(COUNTIF($BW17:$BY17, $HZ$1)&gt;0, HK$2, 0)</f>
        <v>0</v>
      </c>
      <c r="HL17" s="233">
        <f>IF(COUNTIF($BZ17:$CB17, $HZ$1)&gt;0, HL$2, 0)</f>
        <v>0</v>
      </c>
      <c r="HM17" s="233">
        <f>IF(COUNTIF($CC17:$CE17, $HZ$1)&gt;0, HM$2, 0)</f>
        <v>0</v>
      </c>
      <c r="HN17" s="234">
        <f>IF(COUNTIF($CF17:$CH17, $HZ$1)&gt;0, HN$2, 0)</f>
        <v>0</v>
      </c>
      <c r="HO17" s="235">
        <f>IF(COUNTIF($CI17:$CK17, $HZ$1)&gt;0, HO$2, 0)</f>
        <v>0</v>
      </c>
      <c r="HP17" s="235">
        <f>IF(COUNTIF($CL17:$CN17, $HZ$1)&gt;0, HP$2, 0)</f>
        <v>0</v>
      </c>
      <c r="HQ17" s="235">
        <f>IF(COUNTIF($CO17:$CQ17, $HZ$1)&gt;0, HQ$2, 0)</f>
        <v>0</v>
      </c>
      <c r="HR17" s="235">
        <f>IF(COUNTIF($CR17:$CT17, $HZ$1)&gt;0, HR$2, 0)</f>
        <v>0</v>
      </c>
      <c r="HS17" s="235">
        <f>IF(COUNTIF($CU17:$CW17, $HZ$1)&gt;0, HS$2, 0)</f>
        <v>0</v>
      </c>
      <c r="HT17" s="235">
        <f>IF(COUNTIF($CX17:$CZ17, $HZ$1)&gt;0, HT$2, 0)</f>
        <v>0</v>
      </c>
      <c r="HU17" s="235">
        <f>IF(COUNTIF($DA17:$DC17, $HZ$1)&gt;0, HU$2, 0)</f>
        <v>0</v>
      </c>
      <c r="HV17" s="235">
        <f>IF(COUNTIF($DD17:$DF17, $HZ$1)&gt;0, HV$2, 0)</f>
        <v>0</v>
      </c>
      <c r="HW17" s="235">
        <f>IF(COUNTIF($DG17:$DI17, $HZ$1)&gt;0, HW$2, 0)</f>
        <v>0</v>
      </c>
      <c r="HX17" s="235">
        <f>IF(COUNTIF($DJ17:$DL17, $HZ$1)&gt;0, HX$2, 0)</f>
        <v>0</v>
      </c>
      <c r="HY17" s="235">
        <f>IF(COUNTIF($DM17:$DO17, $HZ$1)&gt;0, HY$2, 0)</f>
        <v>0</v>
      </c>
      <c r="HZ17" s="236">
        <f>SUM(GQ17:HY17)</f>
        <v>5</v>
      </c>
      <c r="IA17" s="238">
        <f>IF(COUNTIF($DJ17:$DL17, $IC$1)&gt;0, IA$2, 0)</f>
        <v>0</v>
      </c>
      <c r="IB17" s="237">
        <f>IF(MAX($N17:$Q17)&gt;=40, IB$2, 0)</f>
        <v>0</v>
      </c>
      <c r="IC17" s="229">
        <f>IF(MAX($R17:$U17)&gt;=40, IC$2, 0)</f>
        <v>0</v>
      </c>
      <c r="ID17" s="229">
        <f>IF(MAX($V17:$Y17)&gt;=40, ID$2, 0)</f>
        <v>3</v>
      </c>
      <c r="IE17" s="229">
        <f>IF(MAX($Z17:$AA17)&gt;=40, IE$2, 0)</f>
        <v>3</v>
      </c>
      <c r="IF17" s="229">
        <f>IF(MAX($AB17:$AC17)&gt;=40, IF$2, 0)</f>
        <v>2</v>
      </c>
      <c r="IG17" s="230">
        <f>IF(MAX($AD17:$AF17)&gt;=40, IG$2, 0)</f>
        <v>15</v>
      </c>
      <c r="IH17" s="231">
        <f>IF(MAX($AG17:$AI17)&gt;=40, IH$2, 0)</f>
        <v>10</v>
      </c>
      <c r="II17" s="231">
        <f>IF(MAX($AJ17:$AL17)&gt;=40, II$2, 0)</f>
        <v>20</v>
      </c>
      <c r="IJ17" s="231">
        <f>IF(MAX($AM17:$AO17)&gt;=40, IJ$2, 0)</f>
        <v>0</v>
      </c>
      <c r="IK17" s="231">
        <f>IF(MAX($AP17:$AR17)&gt;=40, IK$2, 0)</f>
        <v>0</v>
      </c>
      <c r="IL17" s="231">
        <f>IF(MAX($AS17:$AU17)&gt;=40, IL$2, 0)</f>
        <v>5</v>
      </c>
      <c r="IM17" s="231">
        <f>IF(MAX($AV17:$AX17)&gt;=40, IM$2, 0)</f>
        <v>15</v>
      </c>
      <c r="IN17" s="231">
        <f>IF(MAX($AY17:$BA17)&gt;=40, IN$2, 0)</f>
        <v>0</v>
      </c>
      <c r="IO17" s="231">
        <f>IF(MAX($BB17:$BD17)&gt;=40, IO$2, 0)</f>
        <v>10</v>
      </c>
      <c r="IP17" s="232">
        <f>IF(MAX($BE17:$BG17)&gt;=40, IP$2, 0)</f>
        <v>0</v>
      </c>
      <c r="IQ17" s="233">
        <f>IF(MAX($BH17:$BJ17)&gt;=40, IQ$2, 0)</f>
        <v>0</v>
      </c>
      <c r="IR17" s="233">
        <f>IF(MAX($BK17:$BM17)&gt;=40, IR$2, 0)</f>
        <v>0</v>
      </c>
      <c r="IS17" s="233">
        <f>IF(MAX($BN17:$BP17)&gt;=40, IS$2, 0)</f>
        <v>0</v>
      </c>
      <c r="IT17" s="233">
        <f>IF(MAX($BQ17:$BS17)&gt;=40, IT$2, 0)</f>
        <v>0</v>
      </c>
      <c r="IU17" s="233">
        <f>IF(MAX($BT17:$BV17)&gt;=40, IU$2, 0)</f>
        <v>0</v>
      </c>
      <c r="IV17" s="233">
        <f>IF(MAX($BW17:$BY17)&gt;=40, IV$2, 0)</f>
        <v>0</v>
      </c>
      <c r="IW17" s="233">
        <f>IF(MAX($BZ17:$CB17)&gt;=40, IW$2, 0)</f>
        <v>0</v>
      </c>
      <c r="IX17" s="233">
        <f>IF(MAX($CC17:$CE17)&gt;=40, IX$2, 0)</f>
        <v>0</v>
      </c>
      <c r="IY17" s="234">
        <f>IF(MAX($CF17:$CH17)&gt;=40, IY$2, 0)</f>
        <v>0</v>
      </c>
      <c r="IZ17" s="235">
        <f>IF(MAX($CI17:$CK17)&gt;=40, IZ$2, 0)</f>
        <v>0</v>
      </c>
      <c r="JA17" s="235">
        <f>IF(MAX($CL17:$CN17)&gt;=40, JA$2, 0)</f>
        <v>0</v>
      </c>
      <c r="JB17" s="235">
        <f>IF(MAX($CO17:$CQ17)&gt;=40, JB$2, 0)</f>
        <v>0</v>
      </c>
      <c r="JC17" s="235">
        <f>IF(MAX($CR17:$CT17)&gt;=40, JC$2, 0)</f>
        <v>0</v>
      </c>
      <c r="JD17" s="235">
        <f>IF(MAX($CU17:$CW17)&gt;=40, JD$2, 0)</f>
        <v>0</v>
      </c>
      <c r="JE17" s="235">
        <f>IF(MAX($CX17:$CZ17)&gt;=40, JE$2, 0)</f>
        <v>0</v>
      </c>
      <c r="JF17" s="235">
        <f>IF(MAX($DA17:$DC17)&gt;=40, JF$2, 0)</f>
        <v>0</v>
      </c>
      <c r="JG17" s="235">
        <f>IF(MAX($DD17:$DF17)&gt;=40, JG$2, 0)</f>
        <v>0</v>
      </c>
      <c r="JH17" s="235">
        <f>IF(MAX($DG17:$DI17)&gt;=40, JH$2, 0)</f>
        <v>0</v>
      </c>
      <c r="JI17" s="235">
        <f>IF(MAX($DJ17:$DL17)&gt;=40, JI$2, 0)</f>
        <v>0</v>
      </c>
      <c r="JJ17" s="235">
        <f>IF(MAX($DM17:$DO17)&gt;=40, JJ$2, 0)</f>
        <v>0</v>
      </c>
      <c r="JK17" s="392">
        <f>SUM(IG17:IW17, IY17:JJ17)</f>
        <v>75</v>
      </c>
      <c r="JL17" s="392">
        <f>SUM(IB17:IF17, IX17)</f>
        <v>8</v>
      </c>
    </row>
    <row r="18" spans="1:272" ht="15" x14ac:dyDescent="0.25">
      <c r="A18" s="13" t="s">
        <v>1123</v>
      </c>
      <c r="B18" s="368">
        <v>4</v>
      </c>
      <c r="C18" s="12" t="s">
        <v>201</v>
      </c>
      <c r="D18" s="399">
        <v>44470</v>
      </c>
      <c r="E18" s="17">
        <v>2</v>
      </c>
      <c r="F18" s="6">
        <v>12672763</v>
      </c>
      <c r="G18" s="17" t="s">
        <v>202</v>
      </c>
      <c r="H18" s="17" t="s">
        <v>203</v>
      </c>
      <c r="I18" s="20" t="s">
        <v>204</v>
      </c>
      <c r="J18" s="6" t="s">
        <v>213</v>
      </c>
      <c r="K18" s="6" t="s">
        <v>543</v>
      </c>
      <c r="L18" s="400" t="s">
        <v>1185</v>
      </c>
      <c r="M18" s="401" t="s">
        <v>205</v>
      </c>
      <c r="N18" s="646" t="s">
        <v>175</v>
      </c>
      <c r="O18" s="103"/>
      <c r="P18" s="101"/>
      <c r="Q18" s="102"/>
      <c r="R18" s="646" t="s">
        <v>175</v>
      </c>
      <c r="S18" s="103"/>
      <c r="T18" s="101"/>
      <c r="U18" s="102"/>
      <c r="V18" s="665">
        <v>77.760002136230469</v>
      </c>
      <c r="W18" s="103"/>
      <c r="X18" s="101"/>
      <c r="Y18" s="102"/>
      <c r="Z18" s="21">
        <v>67.680000000000007</v>
      </c>
      <c r="AA18" s="267"/>
      <c r="AB18" s="21">
        <v>74.150000000000006</v>
      </c>
      <c r="AC18" s="267"/>
      <c r="AD18" s="665">
        <v>77.589996337890625</v>
      </c>
      <c r="AE18" s="103"/>
      <c r="AF18" s="267"/>
      <c r="AG18" s="665">
        <v>73.25</v>
      </c>
      <c r="AH18" s="103"/>
      <c r="AI18" s="267"/>
      <c r="AJ18" s="665">
        <v>72.61</v>
      </c>
      <c r="AK18" s="103"/>
      <c r="AL18" s="267"/>
      <c r="AM18" s="646" t="s">
        <v>175</v>
      </c>
      <c r="AN18" s="103"/>
      <c r="AO18" s="267"/>
      <c r="AP18" s="646" t="s">
        <v>175</v>
      </c>
      <c r="AQ18" s="103"/>
      <c r="AR18" s="267"/>
      <c r="AS18" s="21">
        <v>83.599998474121094</v>
      </c>
      <c r="AT18" s="103"/>
      <c r="AU18" s="267"/>
      <c r="AV18" s="665">
        <v>80.389999389648438</v>
      </c>
      <c r="AW18" s="103"/>
      <c r="AX18" s="267"/>
      <c r="AY18" s="646" t="s">
        <v>175</v>
      </c>
      <c r="AZ18" s="103"/>
      <c r="BA18" s="267"/>
      <c r="BB18" s="21">
        <v>76</v>
      </c>
      <c r="BC18" s="103"/>
      <c r="BD18" s="267"/>
      <c r="BE18" s="21"/>
      <c r="BF18" s="103"/>
      <c r="BG18" s="267"/>
      <c r="BH18" s="21"/>
      <c r="BI18" s="103"/>
      <c r="BJ18" s="267"/>
      <c r="BK18" s="21"/>
      <c r="BL18" s="103"/>
      <c r="BM18" s="267"/>
      <c r="BN18" s="21"/>
      <c r="BO18" s="103"/>
      <c r="BP18" s="267"/>
      <c r="BQ18" s="21" t="s">
        <v>177</v>
      </c>
      <c r="BR18" s="103"/>
      <c r="BS18" s="267"/>
      <c r="BT18" s="21"/>
      <c r="BU18" s="103"/>
      <c r="BV18" s="267"/>
      <c r="BW18" s="21"/>
      <c r="BX18" s="103"/>
      <c r="BY18" s="267"/>
      <c r="BZ18" s="21"/>
      <c r="CA18" s="103"/>
      <c r="CB18" s="267"/>
      <c r="CC18" s="21" t="s">
        <v>1090</v>
      </c>
      <c r="CD18" s="284"/>
      <c r="CE18" s="267"/>
      <c r="CF18" s="21"/>
      <c r="CG18" s="103"/>
      <c r="CH18" s="267"/>
      <c r="CI18" s="21"/>
      <c r="CJ18" s="103"/>
      <c r="CK18" s="267"/>
      <c r="CL18" s="21"/>
      <c r="CM18" s="103"/>
      <c r="CN18" s="103"/>
      <c r="CO18" s="103"/>
      <c r="CP18" s="103"/>
      <c r="CQ18" s="267"/>
      <c r="CR18" s="21"/>
      <c r="CS18" s="103"/>
      <c r="CT18" s="267"/>
      <c r="CU18" s="21"/>
      <c r="CV18" s="103"/>
      <c r="CW18" s="267"/>
      <c r="CX18" s="21"/>
      <c r="CY18" s="103"/>
      <c r="CZ18" s="267"/>
      <c r="DA18" s="21"/>
      <c r="DB18" s="103"/>
      <c r="DC18" s="267"/>
      <c r="DD18" s="21"/>
      <c r="DE18" s="103"/>
      <c r="DF18" s="267"/>
      <c r="DG18" s="21"/>
      <c r="DH18" s="103"/>
      <c r="DI18" s="267"/>
      <c r="DJ18" s="21"/>
      <c r="DK18" s="103"/>
      <c r="DL18" s="267"/>
      <c r="DM18" s="21"/>
      <c r="DN18" s="103"/>
      <c r="DO18" s="267"/>
      <c r="DP18" s="213"/>
      <c r="DQ18" s="212"/>
      <c r="DR18" s="212"/>
      <c r="DS18" s="279" t="e">
        <f>AVERAGE(BE18:DO18)</f>
        <v>#DIV/0!</v>
      </c>
      <c r="DT18" s="214"/>
      <c r="DU18" s="215" t="e">
        <f>IF(DS18&gt;80, 4, (DS18-50)/20+2.5)</f>
        <v>#DIV/0!</v>
      </c>
      <c r="DV18" s="618">
        <f>COUNTIF(N18:DO18, DV$1)+COUNTIF(N18:DO18, DV$2)</f>
        <v>0</v>
      </c>
      <c r="DW18" s="228">
        <f>IF(COUNTIF($N18:$Q18, FF$1)&gt;0, DW$2, 0)</f>
        <v>0</v>
      </c>
      <c r="DX18" s="229">
        <f>IF(COUNTIF($R18:$U18, FF$1)&gt;0, DX$2, 0)</f>
        <v>0</v>
      </c>
      <c r="DY18" s="229">
        <f>IF(COUNTIF($V18:$Y18, FF$1)&gt;0, DY$2, 0)</f>
        <v>0</v>
      </c>
      <c r="DZ18" s="229">
        <f>IF(COUNTIF($Z18:$AA18, FF$1)&gt;0, DZ$2, 0)</f>
        <v>0</v>
      </c>
      <c r="EA18" s="229">
        <f>IF(COUNTIF($AB18:$AC18, FF$1)&gt;0, EA$2, 0)</f>
        <v>0</v>
      </c>
      <c r="EB18" s="230">
        <f>IF(COUNTIF($AD18:$AF18, $FF$1)&gt;0, EB$2, 0)</f>
        <v>0</v>
      </c>
      <c r="EC18" s="231">
        <f>IF(COUNTIF($AG18:$AI18, $FF$1)&gt;0, EC$2, 0)</f>
        <v>0</v>
      </c>
      <c r="ED18" s="231">
        <f>IF(COUNTIF($AJ18:$AL18, $FF$1)&gt;0, ED$2, 0)</f>
        <v>0</v>
      </c>
      <c r="EE18" s="231">
        <f>IF(COUNTIF($AM18:$AO18, $FF$1)&gt;0, EE$2, 0)</f>
        <v>0</v>
      </c>
      <c r="EF18" s="231">
        <f>IF(COUNTIF($AP18:$AR18, $FF$1)&gt;0, EF$2, 0)</f>
        <v>0</v>
      </c>
      <c r="EG18" s="231">
        <f>IF(COUNTIF($AS18:$AU18, $FF$1)&gt;0, EG$2, 0)</f>
        <v>0</v>
      </c>
      <c r="EH18" s="231">
        <f>IF(COUNTIF($AV18:$AX18, $FF$1)&gt;0, EH$2, 0)</f>
        <v>0</v>
      </c>
      <c r="EI18" s="231">
        <f>IF(COUNTIF($AY18:$BA18, $FF$1)&gt;0, EI$2, 0)</f>
        <v>0</v>
      </c>
      <c r="EJ18" s="231">
        <f>IF(COUNTIF($BB18:$BD18, $FF$1)&gt;0, EJ$2, 0)</f>
        <v>0</v>
      </c>
      <c r="EK18" s="232">
        <f>IF(COUNTIF($BE18:$BG18, $FF$1)&gt;0, EK$2, 0)</f>
        <v>0</v>
      </c>
      <c r="EL18" s="233">
        <f>IF(COUNTIF($BH18:$BJ18, $FF$1)&gt;0, EL$2, 0)</f>
        <v>0</v>
      </c>
      <c r="EM18" s="233">
        <f>IF(COUNTIF($BK18:$BM18, $FF$1)&gt;0, EM$2, 0)</f>
        <v>0</v>
      </c>
      <c r="EN18" s="233">
        <f>IF(COUNTIF($BN18:$BP18, $FF$1)&gt;0, EN$2, 0)</f>
        <v>0</v>
      </c>
      <c r="EO18" s="233">
        <f>IF(COUNTIF($BQ18:$BS18, $FF$1)&gt;0, EO$2, 0)</f>
        <v>0</v>
      </c>
      <c r="EP18" s="233">
        <f>IF(COUNTIF($BT18:$BV18, $FF$1)&gt;0, EP$2, 0)</f>
        <v>0</v>
      </c>
      <c r="EQ18" s="233">
        <f>IF(COUNTIF($BW18:$BY18, $FF$1)&gt;0, EQ$2, 0)</f>
        <v>0</v>
      </c>
      <c r="ER18" s="233">
        <f>IF(COUNTIF($BZ18:$CB18, $FF$1)&gt;0, ER$2, 0)</f>
        <v>0</v>
      </c>
      <c r="ES18" s="233">
        <f>IF(COUNTIF($CC18:$CE18, $FF$1)&gt;0, ES$2, 0)</f>
        <v>0</v>
      </c>
      <c r="ET18" s="234">
        <f>IF(COUNTIF($CF18:$CH18, $FF$1)&gt;0, ET$2, 0)</f>
        <v>0</v>
      </c>
      <c r="EU18" s="235">
        <f>IF(COUNTIF($CI18:$CK18, $FF$1)&gt;0, EU$2, 0)</f>
        <v>0</v>
      </c>
      <c r="EV18" s="235">
        <f>IF(COUNTIF($CL18:$CN18, $FF$1)&gt;0, EV$2, 0)</f>
        <v>0</v>
      </c>
      <c r="EW18" s="235">
        <f>IF(COUNTIF($CO18:$CQ18, $FF$1)&gt;0, EW$2, 0)</f>
        <v>0</v>
      </c>
      <c r="EX18" s="235">
        <f>IF(COUNTIF($CR18:$CT18, $FF$1)&gt;0, EX$2, 0)</f>
        <v>0</v>
      </c>
      <c r="EY18" s="235">
        <f>IF(COUNTIF($CU18:$CW18, $FF$1)&gt;0, EY$2, 0)</f>
        <v>0</v>
      </c>
      <c r="EZ18" s="235">
        <f>IF(COUNTIF($CX18:$CZ18, $FF$1)&gt;0, EZ$2, 0)</f>
        <v>0</v>
      </c>
      <c r="FA18" s="235">
        <f>IF(COUNTIF($DA18:$DC18, $FF$1)&gt;0, FA$2, 0)</f>
        <v>0</v>
      </c>
      <c r="FB18" s="235">
        <f>IF(COUNTIF($DD18:$DF18, $FF$1)&gt;0, FB$2, 0)</f>
        <v>0</v>
      </c>
      <c r="FC18" s="235">
        <f>IF(COUNTIF($DG18:$DI18, $FF$1)&gt;0, FC$2, 0)</f>
        <v>0</v>
      </c>
      <c r="FD18" s="235">
        <f>IF(COUNTIF($DJ18:$DL18, $FF$1)&gt;0, FD$2, 0)</f>
        <v>0</v>
      </c>
      <c r="FE18" s="235">
        <f>IF(COUNTIF($DM18:$DO18, $FF$1)&gt;0, FE$2, 0)</f>
        <v>0</v>
      </c>
      <c r="FF18" s="236">
        <f>SUM(DW18:FE18)</f>
        <v>0</v>
      </c>
      <c r="FG18" s="237">
        <f>IF(COUNTIF($N18:$Q18, GP$1)&gt;0, FG$2, 0)</f>
        <v>3</v>
      </c>
      <c r="FH18" s="229">
        <f>IF(COUNTIF($R18:$U18, GP$1)&gt;0, FH$2, 0)</f>
        <v>3</v>
      </c>
      <c r="FI18" s="229">
        <f>IF(COUNTIF($V18:$Y18, GP$1)&gt;0, FI$2, 0)</f>
        <v>0</v>
      </c>
      <c r="FJ18" s="229">
        <f>IF(COUNTIF($Z18:$AA18, GP$1)&gt;0, FJ$2, 0)</f>
        <v>0</v>
      </c>
      <c r="FK18" s="229">
        <f>IF(COUNTIF($AB18:$AC18, GP$1)&gt;0, FK$2, 0)</f>
        <v>0</v>
      </c>
      <c r="FL18" s="230">
        <f>IF(COUNTIF($AD18:$AF18, $GP$1)&gt;0, FL$2, 0)</f>
        <v>0</v>
      </c>
      <c r="FM18" s="231">
        <f>IF(COUNTIF($AG18:$AI18, $GP$1)&gt;0, FM$2, 0)</f>
        <v>0</v>
      </c>
      <c r="FN18" s="231">
        <f>IF(COUNTIF($AJ18:$AL18, $GP$1)&gt;0, FN$2, 0)</f>
        <v>0</v>
      </c>
      <c r="FO18" s="231">
        <f>IF(COUNTIF($AM18:$AO18, $GP$1)&gt;0, FO$2, 0)</f>
        <v>4</v>
      </c>
      <c r="FP18" s="231">
        <f>IF(COUNTIF($AP18:$AR18, $GP$1)&gt;0, FP$2, 0)</f>
        <v>4</v>
      </c>
      <c r="FQ18" s="231">
        <f>IF(COUNTIF($AS18:$AU18, $GP$1)&gt;0, FQ$2, 0)</f>
        <v>0</v>
      </c>
      <c r="FR18" s="231">
        <f>IF(COUNTIF($AV18:$AX18, $GP$1)&gt;0, FR$2, 0)</f>
        <v>0</v>
      </c>
      <c r="FS18" s="231">
        <f>IF(COUNTIF($AY18:$BA18, $GP$1)&gt;0, FS$2, 0)</f>
        <v>4</v>
      </c>
      <c r="FT18" s="231">
        <f>IF(COUNTIF($BB18:$BD18, $GP$1)&gt;0, FT$2, 0)</f>
        <v>0</v>
      </c>
      <c r="FU18" s="232">
        <f>IF(COUNTIF($BE18:$BG18, $GP$1)&gt;0, FU$2, 0)</f>
        <v>0</v>
      </c>
      <c r="FV18" s="233">
        <f>IF(COUNTIF($BH18:$BJ18, $GP$1)&gt;0, FV$2, 0)</f>
        <v>0</v>
      </c>
      <c r="FW18" s="233">
        <f>IF(COUNTIF($BK18:$BM18, $GP$1)&gt;0, FW$2, 0)</f>
        <v>0</v>
      </c>
      <c r="FX18" s="233">
        <f>IF(COUNTIF($BN18:$BP18, $GP$1)&gt;0, FX$2, 0)</f>
        <v>0</v>
      </c>
      <c r="FY18" s="233">
        <f>IF(COUNTIF($BQ18:$BS18, $GP$1)&gt;0, FY$2, 0)</f>
        <v>0</v>
      </c>
      <c r="FZ18" s="233">
        <f>IF(COUNTIF($BT18:$BV18, $GP$1)&gt;0, FZ$2, 0)</f>
        <v>0</v>
      </c>
      <c r="GA18" s="233">
        <f>IF(COUNTIF($BW18:$BY18, $GP$1)&gt;0, GA$2, 0)</f>
        <v>0</v>
      </c>
      <c r="GB18" s="233">
        <f>IF(COUNTIF($BZ18:$CB18, $GP$1)&gt;0, GB$2, 0)</f>
        <v>0</v>
      </c>
      <c r="GC18" s="233">
        <f>IF(COUNTIF($CC18:$CE18, $GP$1)&gt;0, GC$2, 0)</f>
        <v>0</v>
      </c>
      <c r="GD18" s="234">
        <f>IF(COUNTIF($CF18:$CH18, $GP$1)&gt;0, GD$2, 0)</f>
        <v>0</v>
      </c>
      <c r="GE18" s="235">
        <f>IF(COUNTIF($CI18:$CK18, $GP$1)&gt;0, GE$2, 0)</f>
        <v>0</v>
      </c>
      <c r="GF18" s="235">
        <f>IF(COUNTIF($CL18:$CN18, $GP$1)&gt;0, GF$2, 0)</f>
        <v>0</v>
      </c>
      <c r="GG18" s="235">
        <f>IF(COUNTIF($CO18:$CQ18, $GP$1)&gt;0, GG$2, 0)</f>
        <v>0</v>
      </c>
      <c r="GH18" s="235">
        <f>IF(COUNTIF($CR18:$CT18, $GP$1)&gt;0, GH$2, 0)</f>
        <v>0</v>
      </c>
      <c r="GI18" s="235">
        <f>IF(COUNTIF($CU18:$CW18, $GP$1)&gt;0, GI$2, 0)</f>
        <v>0</v>
      </c>
      <c r="GJ18" s="235">
        <f>IF(COUNTIF($CX18:$CZ18, $GP$1)&gt;0, GJ$2, 0)</f>
        <v>0</v>
      </c>
      <c r="GK18" s="235">
        <f>IF(COUNTIF($DA18:$DC18, $GP$1)&gt;0, GK$2, 0)</f>
        <v>0</v>
      </c>
      <c r="GL18" s="235">
        <f>IF(COUNTIF($DD18:$DF18, $GP$1)&gt;0, GL$2, 0)</f>
        <v>0</v>
      </c>
      <c r="GM18" s="235">
        <f>IF(COUNTIF($DG18:$DI18, $GP$1)&gt;0, GM$2, 0)</f>
        <v>0</v>
      </c>
      <c r="GN18" s="235">
        <f>IF(COUNTIF($DJ18:$DL18, $GP$1)&gt;0, GN$2, 0)</f>
        <v>0</v>
      </c>
      <c r="GO18" s="235">
        <f>IF(COUNTIF($DM18:$DO18, $GP$1)&gt;0, GO$2, 0)</f>
        <v>0</v>
      </c>
      <c r="GP18" s="236">
        <f>SUM(FG18:GO18)</f>
        <v>18</v>
      </c>
      <c r="GQ18" s="237">
        <f>IF(COUNTIF($N18:$Q18, HZ$1)&gt;0, GQ$2, 0)</f>
        <v>0</v>
      </c>
      <c r="GR18" s="229">
        <f>IF(COUNTIF($R18:$U18, HZ$1)&gt;0, GR$2, 0)</f>
        <v>0</v>
      </c>
      <c r="GS18" s="229">
        <f>IF(COUNTIF($V18:$Y18, HZ$1)&gt;0, GS$2, 0)</f>
        <v>0</v>
      </c>
      <c r="GT18" s="229">
        <f>IF(COUNTIF($Z18:$AA18, HZ$1)&gt;0, GT$2, 0)</f>
        <v>0</v>
      </c>
      <c r="GU18" s="229">
        <f>IF(COUNTIF($AB18:$AC18, HZ$1)&gt;0, GU$2, 0)</f>
        <v>0</v>
      </c>
      <c r="GV18" s="230">
        <f>IF(COUNTIF($AD18:$AF18, $HZ$1)&gt;0, GV$2, 0)</f>
        <v>0</v>
      </c>
      <c r="GW18" s="231">
        <f>IF(COUNTIF($AG18:$AI18, $HZ$1)&gt;0, GW$2, 0)</f>
        <v>0</v>
      </c>
      <c r="GX18" s="231">
        <f>IF(COUNTIF($AJ18:$AL18, $HZ$1)&gt;0, GX$2, 0)</f>
        <v>0</v>
      </c>
      <c r="GY18" s="231">
        <f>IF(COUNTIF($AM18:$AO18, $HZ$1)&gt;0, GY$2, 0)</f>
        <v>0</v>
      </c>
      <c r="GZ18" s="231">
        <f>IF(COUNTIF($AP18:$AR18, $HZ$1)&gt;0, GZ$2, 0)</f>
        <v>0</v>
      </c>
      <c r="HA18" s="231">
        <f>IF(COUNTIF($AS18:$AU18, $HZ$1)&gt;0, HA$2, 0)</f>
        <v>0</v>
      </c>
      <c r="HB18" s="231">
        <f>IF(COUNTIF($AV18:$AX18, $HZ$1)&gt;0, HB$2, 0)</f>
        <v>0</v>
      </c>
      <c r="HC18" s="231">
        <f>IF(COUNTIF($AY18:$BA18, $HZ$1)&gt;0, HC$2, 0)</f>
        <v>0</v>
      </c>
      <c r="HD18" s="231">
        <f>IF(COUNTIF($BB18:$BD18, $HZ$1)&gt;0, HD$2, 0)</f>
        <v>0</v>
      </c>
      <c r="HE18" s="232">
        <f>IF(COUNTIF($BE18:$BG18, $HZ$1)&gt;0, HE$2, 0)</f>
        <v>0</v>
      </c>
      <c r="HF18" s="233">
        <f>IF(COUNTIF($BH18:$BJ18, $HZ$1)&gt;0, HF$2, 0)</f>
        <v>0</v>
      </c>
      <c r="HG18" s="233">
        <f>IF(COUNTIF($BK18:$BM18, $HZ$1)&gt;0, HG$2, 0)</f>
        <v>0</v>
      </c>
      <c r="HH18" s="233">
        <f>IF(COUNTIF($BN18:$BP18, $HZ$1)&gt;0, HH$2, 0)</f>
        <v>0</v>
      </c>
      <c r="HI18" s="233">
        <f>IF(COUNTIF($BQ18:$BS18, $HZ$1)&gt;0, HI$2, 0)</f>
        <v>5</v>
      </c>
      <c r="HJ18" s="233">
        <f>IF(COUNTIF($BT18:$BV18, $HZ$1)&gt;0, HJ$2, 0)</f>
        <v>0</v>
      </c>
      <c r="HK18" s="233">
        <f>IF(COUNTIF($BW18:$BY18, $HZ$1)&gt;0, HK$2, 0)</f>
        <v>0</v>
      </c>
      <c r="HL18" s="233">
        <f>IF(COUNTIF($BZ18:$CB18, $HZ$1)&gt;0, HL$2, 0)</f>
        <v>0</v>
      </c>
      <c r="HM18" s="233">
        <f>IF(COUNTIF($CC18:$CE18, $HZ$1)&gt;0, HM$2, 0)</f>
        <v>0</v>
      </c>
      <c r="HN18" s="234">
        <f>IF(COUNTIF($CF18:$CH18, $HZ$1)&gt;0, HN$2, 0)</f>
        <v>0</v>
      </c>
      <c r="HO18" s="235">
        <f>IF(COUNTIF($CI18:$CK18, $HZ$1)&gt;0, HO$2, 0)</f>
        <v>0</v>
      </c>
      <c r="HP18" s="235">
        <f>IF(COUNTIF($CL18:$CN18, $HZ$1)&gt;0, HP$2, 0)</f>
        <v>0</v>
      </c>
      <c r="HQ18" s="235">
        <f>IF(COUNTIF($CO18:$CQ18, $HZ$1)&gt;0, HQ$2, 0)</f>
        <v>0</v>
      </c>
      <c r="HR18" s="235">
        <f>IF(COUNTIF($CR18:$CT18, $HZ$1)&gt;0, HR$2, 0)</f>
        <v>0</v>
      </c>
      <c r="HS18" s="235">
        <f>IF(COUNTIF($CU18:$CW18, $HZ$1)&gt;0, HS$2, 0)</f>
        <v>0</v>
      </c>
      <c r="HT18" s="235">
        <f>IF(COUNTIF($CX18:$CZ18, $HZ$1)&gt;0, HT$2, 0)</f>
        <v>0</v>
      </c>
      <c r="HU18" s="235">
        <f>IF(COUNTIF($DA18:$DC18, $HZ$1)&gt;0, HU$2, 0)</f>
        <v>0</v>
      </c>
      <c r="HV18" s="235">
        <f>IF(COUNTIF($DD18:$DF18, $HZ$1)&gt;0, HV$2, 0)</f>
        <v>0</v>
      </c>
      <c r="HW18" s="235">
        <f>IF(COUNTIF($DG18:$DI18, $HZ$1)&gt;0, HW$2, 0)</f>
        <v>0</v>
      </c>
      <c r="HX18" s="235">
        <f>IF(COUNTIF($DJ18:$DL18, $HZ$1)&gt;0, HX$2, 0)</f>
        <v>0</v>
      </c>
      <c r="HY18" s="235">
        <f>IF(COUNTIF($DM18:$DO18, $HZ$1)&gt;0, HY$2, 0)</f>
        <v>0</v>
      </c>
      <c r="HZ18" s="236">
        <f>SUM(GQ18:HY18)</f>
        <v>5</v>
      </c>
      <c r="IA18" s="238">
        <f>IF(COUNTIF($DJ18:$DL18, $IC$1)&gt;0, IA$2, 0)</f>
        <v>0</v>
      </c>
      <c r="IB18" s="237">
        <f>IF(MAX($N18:$Q18)&gt;=40, IB$2, 0)</f>
        <v>0</v>
      </c>
      <c r="IC18" s="229">
        <f>IF(MAX($R18:$U18)&gt;=40, IC$2, 0)</f>
        <v>0</v>
      </c>
      <c r="ID18" s="229">
        <f>IF(MAX($V18:$Y18)&gt;=40, ID$2, 0)</f>
        <v>3</v>
      </c>
      <c r="IE18" s="229">
        <f>IF(MAX($Z18:$AA18)&gt;=40, IE$2, 0)</f>
        <v>3</v>
      </c>
      <c r="IF18" s="229">
        <f>IF(MAX($AB18:$AC18)&gt;=40, IF$2, 0)</f>
        <v>2</v>
      </c>
      <c r="IG18" s="230">
        <f>IF(MAX($AD18:$AF18)&gt;=40, IG$2, 0)</f>
        <v>15</v>
      </c>
      <c r="IH18" s="231">
        <f>IF(MAX($AG18:$AI18)&gt;=40, IH$2, 0)</f>
        <v>10</v>
      </c>
      <c r="II18" s="231">
        <f>IF(MAX($AJ18:$AL18)&gt;=40, II$2, 0)</f>
        <v>20</v>
      </c>
      <c r="IJ18" s="231">
        <f>IF(MAX($AM18:$AO18)&gt;=40, IJ$2, 0)</f>
        <v>0</v>
      </c>
      <c r="IK18" s="231">
        <f>IF(MAX($AP18:$AR18)&gt;=40, IK$2, 0)</f>
        <v>0</v>
      </c>
      <c r="IL18" s="231">
        <f>IF(MAX($AS18:$AU18)&gt;=40, IL$2, 0)</f>
        <v>5</v>
      </c>
      <c r="IM18" s="231">
        <f>IF(MAX($AV18:$AX18)&gt;=40, IM$2, 0)</f>
        <v>15</v>
      </c>
      <c r="IN18" s="231">
        <f>IF(MAX($AY18:$BA18)&gt;=40, IN$2, 0)</f>
        <v>0</v>
      </c>
      <c r="IO18" s="231">
        <f>IF(MAX($BB18:$BD18)&gt;=40, IO$2, 0)</f>
        <v>10</v>
      </c>
      <c r="IP18" s="232">
        <f>IF(MAX($BE18:$BG18)&gt;=40, IP$2, 0)</f>
        <v>0</v>
      </c>
      <c r="IQ18" s="233">
        <f>IF(MAX($BH18:$BJ18)&gt;=40, IQ$2, 0)</f>
        <v>0</v>
      </c>
      <c r="IR18" s="233">
        <f>IF(MAX($BK18:$BM18)&gt;=40, IR$2, 0)</f>
        <v>0</v>
      </c>
      <c r="IS18" s="233">
        <f>IF(MAX($BN18:$BP18)&gt;=40, IS$2, 0)</f>
        <v>0</v>
      </c>
      <c r="IT18" s="233">
        <f>IF(MAX($BQ18:$BS18)&gt;=40, IT$2, 0)</f>
        <v>0</v>
      </c>
      <c r="IU18" s="233">
        <f>IF(MAX($BT18:$BV18)&gt;=40, IU$2, 0)</f>
        <v>0</v>
      </c>
      <c r="IV18" s="233">
        <f>IF(MAX($BW18:$BY18)&gt;=40, IV$2, 0)</f>
        <v>0</v>
      </c>
      <c r="IW18" s="233">
        <f>IF(MAX($BZ18:$CB18)&gt;=40, IW$2, 0)</f>
        <v>0</v>
      </c>
      <c r="IX18" s="233">
        <f>IF(MAX($CC18:$CE18)&gt;=40, IX$2, 0)</f>
        <v>0</v>
      </c>
      <c r="IY18" s="234">
        <f>IF(MAX($CF18:$CH18)&gt;=40, IY$2, 0)</f>
        <v>0</v>
      </c>
      <c r="IZ18" s="235">
        <f>IF(MAX($CI18:$CK18)&gt;=40, IZ$2, 0)</f>
        <v>0</v>
      </c>
      <c r="JA18" s="235">
        <f>IF(MAX($CL18:$CN18)&gt;=40, JA$2, 0)</f>
        <v>0</v>
      </c>
      <c r="JB18" s="235">
        <f>IF(MAX($CO18:$CQ18)&gt;=40, JB$2, 0)</f>
        <v>0</v>
      </c>
      <c r="JC18" s="235">
        <f>IF(MAX($CR18:$CT18)&gt;=40, JC$2, 0)</f>
        <v>0</v>
      </c>
      <c r="JD18" s="235">
        <f>IF(MAX($CU18:$CW18)&gt;=40, JD$2, 0)</f>
        <v>0</v>
      </c>
      <c r="JE18" s="235">
        <f>IF(MAX($CX18:$CZ18)&gt;=40, JE$2, 0)</f>
        <v>0</v>
      </c>
      <c r="JF18" s="235">
        <f>IF(MAX($DA18:$DC18)&gt;=40, JF$2, 0)</f>
        <v>0</v>
      </c>
      <c r="JG18" s="235">
        <f>IF(MAX($DD18:$DF18)&gt;=40, JG$2, 0)</f>
        <v>0</v>
      </c>
      <c r="JH18" s="235">
        <f>IF(MAX($DG18:$DI18)&gt;=40, JH$2, 0)</f>
        <v>0</v>
      </c>
      <c r="JI18" s="235">
        <f>IF(MAX($DJ18:$DL18)&gt;=40, JI$2, 0)</f>
        <v>0</v>
      </c>
      <c r="JJ18" s="235">
        <f>IF(MAX($DM18:$DO18)&gt;=40, JJ$2, 0)</f>
        <v>0</v>
      </c>
      <c r="JK18" s="392">
        <f>SUM(IG18:IW18, IY18:JJ18)</f>
        <v>75</v>
      </c>
      <c r="JL18" s="392">
        <f>SUM(IB18:IF18, IX18)</f>
        <v>8</v>
      </c>
    </row>
    <row r="19" spans="1:272" ht="15" x14ac:dyDescent="0.25">
      <c r="B19" s="330"/>
      <c r="C19" s="369"/>
      <c r="D19" s="332"/>
      <c r="E19" s="330"/>
      <c r="F19" s="330"/>
      <c r="G19" s="330"/>
      <c r="H19" s="330"/>
      <c r="I19" s="333"/>
      <c r="J19" s="334"/>
      <c r="K19" s="334"/>
      <c r="L19" s="335"/>
      <c r="M19" s="336"/>
      <c r="N19" s="337"/>
      <c r="O19" s="338"/>
      <c r="P19" s="338"/>
      <c r="Q19" s="339"/>
      <c r="R19" s="337"/>
      <c r="S19" s="338"/>
      <c r="T19" s="338"/>
      <c r="U19" s="371"/>
      <c r="V19" s="337"/>
      <c r="W19" s="338"/>
      <c r="X19" s="338"/>
      <c r="Y19" s="339"/>
      <c r="Z19" s="337"/>
      <c r="AA19" s="339"/>
      <c r="AB19" s="337"/>
      <c r="AC19" s="339"/>
      <c r="AD19" s="337"/>
      <c r="AE19" s="338"/>
      <c r="AF19" s="339"/>
      <c r="AG19" s="337"/>
      <c r="AH19" s="338"/>
      <c r="AI19" s="339"/>
      <c r="AJ19" s="337"/>
      <c r="AK19" s="338"/>
      <c r="AL19" s="339"/>
      <c r="AM19" s="337"/>
      <c r="AN19" s="338"/>
      <c r="AO19" s="339"/>
      <c r="AP19" s="337"/>
      <c r="AQ19" s="338"/>
      <c r="AR19" s="339"/>
      <c r="AS19" s="337"/>
      <c r="AT19" s="338"/>
      <c r="AU19" s="339"/>
      <c r="AV19" s="337"/>
      <c r="AW19" s="338"/>
      <c r="AX19" s="339"/>
      <c r="AY19" s="337"/>
      <c r="AZ19" s="338"/>
      <c r="BA19" s="339"/>
      <c r="BB19" s="337"/>
      <c r="BC19" s="338"/>
      <c r="BD19" s="339"/>
      <c r="BE19" s="337"/>
      <c r="BF19" s="338"/>
      <c r="BG19" s="339"/>
      <c r="BH19" s="337"/>
      <c r="BI19" s="338"/>
      <c r="BJ19" s="339"/>
      <c r="BK19" s="337"/>
      <c r="BL19" s="338"/>
      <c r="BM19" s="339"/>
      <c r="BN19" s="337"/>
      <c r="BO19" s="338"/>
      <c r="BP19" s="339"/>
      <c r="BQ19" s="337"/>
      <c r="BR19" s="338"/>
      <c r="BS19" s="339"/>
      <c r="BT19" s="337"/>
      <c r="BU19" s="338"/>
      <c r="BV19" s="339"/>
      <c r="BW19" s="337"/>
      <c r="BX19" s="338"/>
      <c r="BY19" s="339"/>
      <c r="BZ19" s="337"/>
      <c r="CA19" s="338"/>
      <c r="CB19" s="339"/>
      <c r="CC19" s="337"/>
      <c r="CD19" s="340"/>
      <c r="CE19" s="339"/>
      <c r="CF19" s="337"/>
      <c r="CG19" s="338"/>
      <c r="CH19" s="339"/>
      <c r="CI19" s="337"/>
      <c r="CJ19" s="338"/>
      <c r="CK19" s="339"/>
      <c r="CL19" s="337"/>
      <c r="CM19" s="338"/>
      <c r="CN19" s="338"/>
      <c r="CO19" s="338"/>
      <c r="CP19" s="338"/>
      <c r="CQ19" s="339"/>
      <c r="CR19" s="337"/>
      <c r="CS19" s="338"/>
      <c r="CT19" s="339"/>
      <c r="CU19" s="337"/>
      <c r="CV19" s="338"/>
      <c r="CW19" s="339"/>
      <c r="CX19" s="337"/>
      <c r="CY19" s="338"/>
      <c r="CZ19" s="339"/>
      <c r="DA19" s="337"/>
      <c r="DB19" s="338"/>
      <c r="DC19" s="339"/>
      <c r="DD19" s="337"/>
      <c r="DE19" s="338"/>
      <c r="DF19" s="339"/>
      <c r="DG19" s="337"/>
      <c r="DH19" s="338"/>
      <c r="DI19" s="339"/>
      <c r="DJ19" s="337"/>
      <c r="DK19" s="338"/>
      <c r="DL19" s="339"/>
      <c r="DM19" s="337"/>
      <c r="DN19" s="338"/>
      <c r="DO19" s="339"/>
      <c r="DP19" s="331"/>
      <c r="DQ19" s="341"/>
      <c r="DR19" s="341"/>
      <c r="DS19" s="342"/>
      <c r="DT19" s="336"/>
      <c r="DU19" s="343"/>
      <c r="DV19" s="344"/>
      <c r="DW19" s="345"/>
      <c r="DX19" s="346"/>
      <c r="DY19" s="346"/>
      <c r="DZ19" s="346"/>
      <c r="EA19" s="346"/>
      <c r="EB19" s="347"/>
      <c r="EC19" s="348"/>
      <c r="ED19" s="348"/>
      <c r="EE19" s="348"/>
      <c r="EF19" s="348"/>
      <c r="EG19" s="348"/>
      <c r="EH19" s="348"/>
      <c r="EI19" s="348"/>
      <c r="EJ19" s="348"/>
      <c r="EK19" s="349"/>
      <c r="EL19" s="350"/>
      <c r="EM19" s="350"/>
      <c r="EN19" s="350"/>
      <c r="EO19" s="350"/>
      <c r="EP19" s="350"/>
      <c r="EQ19" s="350"/>
      <c r="ER19" s="350"/>
      <c r="ES19" s="350"/>
      <c r="ET19" s="351"/>
      <c r="EU19" s="352"/>
      <c r="EV19" s="352"/>
      <c r="EW19" s="352"/>
      <c r="EX19" s="352"/>
      <c r="EY19" s="352"/>
      <c r="EZ19" s="352"/>
      <c r="FA19" s="352"/>
      <c r="FB19" s="352"/>
      <c r="FC19" s="352"/>
      <c r="FD19" s="352"/>
      <c r="FE19" s="352"/>
      <c r="FF19" s="353"/>
      <c r="FG19" s="345"/>
      <c r="FH19" s="346"/>
      <c r="FI19" s="346"/>
      <c r="FJ19" s="346"/>
      <c r="FK19" s="346"/>
      <c r="FL19" s="347"/>
      <c r="FM19" s="348"/>
      <c r="FN19" s="348"/>
      <c r="FO19" s="348"/>
      <c r="FP19" s="348"/>
      <c r="FQ19" s="348"/>
      <c r="FR19" s="348"/>
      <c r="FS19" s="348"/>
      <c r="FT19" s="348"/>
      <c r="FU19" s="349"/>
      <c r="FV19" s="350"/>
      <c r="FW19" s="350"/>
      <c r="FX19" s="350"/>
      <c r="FY19" s="350"/>
      <c r="FZ19" s="350"/>
      <c r="GA19" s="350"/>
      <c r="GB19" s="350"/>
      <c r="GC19" s="350"/>
      <c r="GD19" s="351"/>
      <c r="GE19" s="352"/>
      <c r="GF19" s="352"/>
      <c r="GG19" s="352"/>
      <c r="GH19" s="352"/>
      <c r="GI19" s="352"/>
      <c r="GJ19" s="352"/>
      <c r="GK19" s="352"/>
      <c r="GL19" s="352"/>
      <c r="GM19" s="352"/>
      <c r="GN19" s="352"/>
      <c r="GO19" s="352"/>
      <c r="GP19" s="353"/>
      <c r="GQ19" s="345"/>
      <c r="GR19" s="346"/>
      <c r="GS19" s="346"/>
      <c r="GT19" s="346"/>
      <c r="GU19" s="346"/>
      <c r="GV19" s="347"/>
      <c r="GW19" s="348"/>
      <c r="GX19" s="348"/>
      <c r="GY19" s="348"/>
      <c r="GZ19" s="348"/>
      <c r="HA19" s="348"/>
      <c r="HB19" s="348"/>
      <c r="HC19" s="348"/>
      <c r="HD19" s="348"/>
      <c r="HE19" s="349"/>
      <c r="HF19" s="350"/>
      <c r="HG19" s="350"/>
      <c r="HH19" s="350"/>
      <c r="HI19" s="350"/>
      <c r="HJ19" s="350"/>
      <c r="HK19" s="350"/>
      <c r="HL19" s="350"/>
      <c r="HM19" s="350"/>
      <c r="HN19" s="351"/>
      <c r="HO19" s="352"/>
      <c r="HP19" s="352"/>
      <c r="HQ19" s="352"/>
      <c r="HR19" s="352"/>
      <c r="HS19" s="352"/>
      <c r="HT19" s="352"/>
      <c r="HU19" s="352"/>
      <c r="HV19" s="352"/>
      <c r="HW19" s="352"/>
      <c r="HX19" s="352"/>
      <c r="HY19" s="352"/>
      <c r="HZ19" s="353"/>
      <c r="IA19" s="354"/>
      <c r="IB19" s="345"/>
      <c r="IC19" s="346"/>
      <c r="ID19" s="346"/>
      <c r="IE19" s="346"/>
      <c r="IF19" s="346"/>
      <c r="IG19" s="347"/>
      <c r="IH19" s="348"/>
      <c r="II19" s="348"/>
      <c r="IJ19" s="348"/>
      <c r="IK19" s="348"/>
      <c r="IL19" s="348"/>
      <c r="IM19" s="348"/>
      <c r="IN19" s="348"/>
      <c r="IO19" s="348"/>
      <c r="IP19" s="349"/>
      <c r="IQ19" s="350"/>
      <c r="IR19" s="350"/>
      <c r="IS19" s="350"/>
      <c r="IT19" s="350"/>
      <c r="IU19" s="350"/>
      <c r="IV19" s="350"/>
      <c r="IW19" s="350"/>
      <c r="IX19" s="350"/>
      <c r="IY19" s="351"/>
      <c r="IZ19" s="352"/>
      <c r="JA19" s="352"/>
      <c r="JB19" s="352"/>
      <c r="JC19" s="352"/>
      <c r="JD19" s="352"/>
      <c r="JE19" s="352"/>
      <c r="JF19" s="352"/>
      <c r="JG19" s="352"/>
      <c r="JH19" s="352"/>
      <c r="JI19" s="352"/>
      <c r="JJ19" s="352"/>
      <c r="JK19" s="391"/>
      <c r="JL19" s="391"/>
    </row>
    <row r="20" spans="1:272" ht="15" x14ac:dyDescent="0.25">
      <c r="C20" s="356" t="s">
        <v>215</v>
      </c>
      <c r="D20" s="310"/>
      <c r="E20" s="355">
        <f>COUNTIF(E11:E19, 2)</f>
        <v>6</v>
      </c>
      <c r="F20" s="311"/>
      <c r="G20" s="323"/>
      <c r="H20" s="311"/>
      <c r="I20" s="323"/>
      <c r="J20" s="323"/>
      <c r="K20" s="323"/>
      <c r="L20" s="323"/>
      <c r="M20" s="395"/>
      <c r="N20" s="324"/>
      <c r="O20" s="325"/>
      <c r="P20" s="325"/>
      <c r="Q20" s="326"/>
      <c r="R20" s="324"/>
      <c r="S20" s="325"/>
      <c r="T20" s="325"/>
      <c r="U20" s="325"/>
      <c r="V20" s="324"/>
      <c r="W20" s="325"/>
      <c r="X20" s="325"/>
      <c r="Y20" s="326"/>
      <c r="Z20" s="324"/>
      <c r="AA20" s="326"/>
      <c r="AB20" s="324"/>
      <c r="AC20" s="326"/>
      <c r="AD20" s="324"/>
      <c r="AE20" s="325"/>
      <c r="AF20" s="326"/>
      <c r="AG20" s="324"/>
      <c r="AH20" s="325"/>
      <c r="AI20" s="326"/>
      <c r="AJ20" s="324"/>
      <c r="AK20" s="325"/>
      <c r="AL20" s="326"/>
      <c r="AM20" s="324"/>
      <c r="AN20" s="325"/>
      <c r="AO20" s="326"/>
      <c r="AP20" s="324"/>
      <c r="AQ20" s="325"/>
      <c r="AR20" s="326"/>
      <c r="AS20" s="324"/>
      <c r="AT20" s="325"/>
      <c r="AU20" s="326"/>
      <c r="AV20" s="324"/>
      <c r="AW20" s="325"/>
      <c r="AX20" s="326"/>
      <c r="AY20" s="324"/>
      <c r="AZ20" s="325"/>
      <c r="BA20" s="326"/>
      <c r="BB20" s="324"/>
      <c r="BC20" s="325"/>
      <c r="BD20" s="326"/>
      <c r="BE20" s="324"/>
      <c r="BF20" s="325"/>
      <c r="BG20" s="326"/>
      <c r="BH20" s="324"/>
      <c r="BI20" s="325"/>
      <c r="BJ20" s="326"/>
      <c r="BK20" s="324"/>
      <c r="BL20" s="325"/>
      <c r="BM20" s="326"/>
      <c r="BN20" s="324"/>
      <c r="BO20" s="325"/>
      <c r="BP20" s="326"/>
      <c r="BQ20" s="324"/>
      <c r="BR20" s="325"/>
      <c r="BS20" s="326"/>
      <c r="BT20" s="324"/>
      <c r="BU20" s="325"/>
      <c r="BV20" s="326"/>
      <c r="BW20" s="324"/>
      <c r="BX20" s="325"/>
      <c r="BY20" s="326"/>
      <c r="BZ20" s="324"/>
      <c r="CA20" s="325"/>
      <c r="CB20" s="326"/>
      <c r="CC20" s="324"/>
      <c r="CD20" s="325"/>
      <c r="CE20" s="325"/>
      <c r="CF20" s="324"/>
      <c r="CG20" s="325"/>
      <c r="CH20" s="326"/>
      <c r="CI20" s="324"/>
      <c r="CJ20" s="325"/>
      <c r="CK20" s="326"/>
      <c r="CL20" s="324" t="s">
        <v>207</v>
      </c>
      <c r="CM20" s="325"/>
      <c r="CN20" s="325"/>
      <c r="CO20" s="325"/>
      <c r="CP20" s="325"/>
      <c r="CQ20" s="326"/>
      <c r="CR20" s="324"/>
      <c r="CS20" s="325"/>
      <c r="CT20" s="326"/>
      <c r="CU20" s="324"/>
      <c r="CV20" s="325"/>
      <c r="CW20" s="326"/>
      <c r="CX20" s="324" t="s">
        <v>208</v>
      </c>
      <c r="CY20" s="325"/>
      <c r="CZ20" s="325"/>
      <c r="DA20" s="325"/>
      <c r="DB20" s="325"/>
      <c r="DC20" s="325"/>
      <c r="DD20" s="325"/>
      <c r="DE20" s="325"/>
      <c r="DF20" s="325"/>
      <c r="DG20" s="325"/>
      <c r="DH20" s="325"/>
      <c r="DI20" s="325"/>
      <c r="DJ20" s="325"/>
      <c r="DK20" s="325"/>
      <c r="DL20" s="325"/>
      <c r="DM20" s="325"/>
      <c r="DN20" s="325"/>
      <c r="DO20" s="326"/>
      <c r="DP20" s="323"/>
      <c r="DQ20" s="323"/>
      <c r="DR20" s="323"/>
      <c r="DS20" s="327"/>
      <c r="DT20" s="311"/>
      <c r="DU20" s="328"/>
      <c r="DV20" s="312"/>
      <c r="DW20" s="313"/>
      <c r="DX20" s="314"/>
      <c r="DY20" s="314"/>
      <c r="DZ20" s="314"/>
      <c r="EA20" s="314"/>
      <c r="EB20" s="315"/>
      <c r="EC20" s="316"/>
      <c r="ED20" s="316"/>
      <c r="EE20" s="316"/>
      <c r="EF20" s="316"/>
      <c r="EG20" s="316"/>
      <c r="EH20" s="316"/>
      <c r="EI20" s="316"/>
      <c r="EJ20" s="316"/>
      <c r="EK20" s="317"/>
      <c r="EL20" s="318"/>
      <c r="EM20" s="318"/>
      <c r="EN20" s="318"/>
      <c r="EO20" s="318"/>
      <c r="EP20" s="318"/>
      <c r="EQ20" s="318"/>
      <c r="ER20" s="318"/>
      <c r="ES20" s="318"/>
      <c r="ET20" s="319"/>
      <c r="EU20" s="320"/>
      <c r="EV20" s="320"/>
      <c r="EW20" s="320"/>
      <c r="EX20" s="320"/>
      <c r="EY20" s="320"/>
      <c r="EZ20" s="320"/>
      <c r="FA20" s="320"/>
      <c r="FB20" s="320"/>
      <c r="FC20" s="320"/>
      <c r="FD20" s="320"/>
      <c r="FE20" s="320"/>
      <c r="FF20" s="321"/>
      <c r="FG20" s="313"/>
      <c r="FH20" s="314"/>
      <c r="FI20" s="314"/>
      <c r="FJ20" s="314"/>
      <c r="FK20" s="314"/>
      <c r="FL20" s="315"/>
      <c r="FM20" s="316"/>
      <c r="FN20" s="316"/>
      <c r="FO20" s="316"/>
      <c r="FP20" s="316"/>
      <c r="FQ20" s="316"/>
      <c r="FR20" s="316"/>
      <c r="FS20" s="316"/>
      <c r="FT20" s="316"/>
      <c r="FU20" s="317"/>
      <c r="FV20" s="318"/>
      <c r="FW20" s="318"/>
      <c r="FX20" s="318"/>
      <c r="FY20" s="318"/>
      <c r="FZ20" s="318"/>
      <c r="GA20" s="318"/>
      <c r="GB20" s="318"/>
      <c r="GC20" s="318"/>
      <c r="GD20" s="319"/>
      <c r="GE20" s="320"/>
      <c r="GF20" s="320"/>
      <c r="GG20" s="320"/>
      <c r="GH20" s="320"/>
      <c r="GI20" s="320"/>
      <c r="GJ20" s="320"/>
      <c r="GK20" s="320"/>
      <c r="GL20" s="320"/>
      <c r="GM20" s="320"/>
      <c r="GN20" s="320"/>
      <c r="GO20" s="320"/>
      <c r="GP20" s="321"/>
      <c r="GQ20" s="313"/>
      <c r="GR20" s="314"/>
      <c r="GS20" s="314"/>
      <c r="GT20" s="314"/>
      <c r="GU20" s="314"/>
      <c r="GV20" s="315"/>
      <c r="GW20" s="316"/>
      <c r="GX20" s="316"/>
      <c r="GY20" s="316"/>
      <c r="GZ20" s="316"/>
      <c r="HA20" s="316"/>
      <c r="HB20" s="316"/>
      <c r="HC20" s="316"/>
      <c r="HD20" s="316"/>
      <c r="HE20" s="317"/>
      <c r="HF20" s="318"/>
      <c r="HG20" s="318"/>
      <c r="HH20" s="318"/>
      <c r="HI20" s="318"/>
      <c r="HJ20" s="318"/>
      <c r="HK20" s="318"/>
      <c r="HL20" s="318"/>
      <c r="HM20" s="318"/>
      <c r="HN20" s="319"/>
      <c r="HO20" s="320"/>
      <c r="HP20" s="320"/>
      <c r="HQ20" s="320"/>
      <c r="HR20" s="320"/>
      <c r="HS20" s="320"/>
      <c r="HT20" s="320"/>
      <c r="HU20" s="320"/>
      <c r="HV20" s="320"/>
      <c r="HW20" s="320"/>
      <c r="HX20" s="320"/>
      <c r="HY20" s="320"/>
      <c r="HZ20" s="321"/>
      <c r="IA20" s="322"/>
      <c r="IB20" s="313"/>
      <c r="IC20" s="314"/>
      <c r="ID20" s="314"/>
      <c r="IE20" s="314"/>
      <c r="IF20" s="314"/>
      <c r="IG20" s="315"/>
      <c r="IH20" s="316"/>
      <c r="II20" s="316"/>
      <c r="IJ20" s="316"/>
      <c r="IK20" s="316"/>
      <c r="IL20" s="316"/>
      <c r="IM20" s="316"/>
      <c r="IN20" s="316"/>
      <c r="IO20" s="316"/>
      <c r="IP20" s="317"/>
      <c r="IQ20" s="318"/>
      <c r="IR20" s="318"/>
      <c r="IS20" s="318"/>
      <c r="IT20" s="318"/>
      <c r="IU20" s="318"/>
      <c r="IV20" s="318"/>
      <c r="IW20" s="318"/>
      <c r="IX20" s="318"/>
      <c r="IY20" s="319"/>
      <c r="IZ20" s="320"/>
      <c r="JA20" s="320"/>
      <c r="JB20" s="320"/>
      <c r="JC20" s="320"/>
      <c r="JD20" s="320"/>
      <c r="JE20" s="320"/>
      <c r="JF20" s="320"/>
      <c r="JG20" s="320"/>
      <c r="JH20" s="320"/>
      <c r="JI20" s="320"/>
      <c r="JJ20" s="320"/>
      <c r="JK20" s="393"/>
      <c r="JL20" s="393"/>
    </row>
    <row r="21" spans="1:272" ht="15" x14ac:dyDescent="0.25">
      <c r="B21" s="330"/>
      <c r="C21" s="369"/>
      <c r="D21" s="332"/>
      <c r="E21" s="330"/>
      <c r="F21" s="330"/>
      <c r="G21" s="330"/>
      <c r="H21" s="330"/>
      <c r="I21" s="333"/>
      <c r="J21" s="334"/>
      <c r="K21" s="334"/>
      <c r="L21" s="335"/>
      <c r="M21" s="336"/>
      <c r="N21" s="337"/>
      <c r="O21" s="338"/>
      <c r="P21" s="338"/>
      <c r="Q21" s="339"/>
      <c r="R21" s="337"/>
      <c r="S21" s="338"/>
      <c r="T21" s="338"/>
      <c r="U21" s="371"/>
      <c r="V21" s="337"/>
      <c r="W21" s="338"/>
      <c r="X21" s="338"/>
      <c r="Y21" s="339"/>
      <c r="Z21" s="337"/>
      <c r="AA21" s="339"/>
      <c r="AB21" s="337"/>
      <c r="AC21" s="339"/>
      <c r="AD21" s="337"/>
      <c r="AE21" s="338"/>
      <c r="AF21" s="339"/>
      <c r="AG21" s="337"/>
      <c r="AH21" s="338"/>
      <c r="AI21" s="339"/>
      <c r="AJ21" s="337"/>
      <c r="AK21" s="338"/>
      <c r="AL21" s="339"/>
      <c r="AM21" s="337"/>
      <c r="AN21" s="338"/>
      <c r="AO21" s="339"/>
      <c r="AP21" s="337"/>
      <c r="AQ21" s="338"/>
      <c r="AR21" s="339"/>
      <c r="AS21" s="337"/>
      <c r="AT21" s="338"/>
      <c r="AU21" s="339"/>
      <c r="AV21" s="337"/>
      <c r="AW21" s="338"/>
      <c r="AX21" s="339"/>
      <c r="AY21" s="337"/>
      <c r="AZ21" s="338"/>
      <c r="BA21" s="339"/>
      <c r="BB21" s="337"/>
      <c r="BC21" s="338"/>
      <c r="BD21" s="339"/>
      <c r="BE21" s="337"/>
      <c r="BF21" s="338"/>
      <c r="BG21" s="339"/>
      <c r="BH21" s="337"/>
      <c r="BI21" s="338"/>
      <c r="BJ21" s="339"/>
      <c r="BK21" s="337"/>
      <c r="BL21" s="338"/>
      <c r="BM21" s="339"/>
      <c r="BN21" s="337"/>
      <c r="BO21" s="338"/>
      <c r="BP21" s="339"/>
      <c r="BQ21" s="337"/>
      <c r="BR21" s="338"/>
      <c r="BS21" s="339"/>
      <c r="BT21" s="337"/>
      <c r="BU21" s="338"/>
      <c r="BV21" s="339"/>
      <c r="BW21" s="337"/>
      <c r="BX21" s="338"/>
      <c r="BY21" s="339"/>
      <c r="BZ21" s="337"/>
      <c r="CA21" s="338"/>
      <c r="CB21" s="339"/>
      <c r="CC21" s="337"/>
      <c r="CD21" s="340"/>
      <c r="CE21" s="339"/>
      <c r="CF21" s="337"/>
      <c r="CG21" s="338"/>
      <c r="CH21" s="339"/>
      <c r="CI21" s="337"/>
      <c r="CJ21" s="338"/>
      <c r="CK21" s="339"/>
      <c r="CL21" s="337"/>
      <c r="CM21" s="338"/>
      <c r="CN21" s="338"/>
      <c r="CO21" s="338"/>
      <c r="CP21" s="338"/>
      <c r="CQ21" s="339"/>
      <c r="CR21" s="337"/>
      <c r="CS21" s="338"/>
      <c r="CT21" s="339"/>
      <c r="CU21" s="337"/>
      <c r="CV21" s="338"/>
      <c r="CW21" s="339"/>
      <c r="CX21" s="337"/>
      <c r="CY21" s="338"/>
      <c r="CZ21" s="339"/>
      <c r="DA21" s="337"/>
      <c r="DB21" s="338"/>
      <c r="DC21" s="339"/>
      <c r="DD21" s="337"/>
      <c r="DE21" s="338"/>
      <c r="DF21" s="339"/>
      <c r="DG21" s="337"/>
      <c r="DH21" s="338"/>
      <c r="DI21" s="339"/>
      <c r="DJ21" s="337"/>
      <c r="DK21" s="338"/>
      <c r="DL21" s="339"/>
      <c r="DM21" s="337"/>
      <c r="DN21" s="338"/>
      <c r="DO21" s="339"/>
      <c r="DP21" s="331"/>
      <c r="DQ21" s="341"/>
      <c r="DR21" s="341"/>
      <c r="DS21" s="342"/>
      <c r="DT21" s="336"/>
      <c r="DU21" s="343"/>
      <c r="DV21" s="344"/>
      <c r="DW21" s="345"/>
      <c r="DX21" s="346"/>
      <c r="DY21" s="346"/>
      <c r="DZ21" s="346"/>
      <c r="EA21" s="346"/>
      <c r="EB21" s="347"/>
      <c r="EC21" s="348"/>
      <c r="ED21" s="348"/>
      <c r="EE21" s="348"/>
      <c r="EF21" s="348"/>
      <c r="EG21" s="348"/>
      <c r="EH21" s="348"/>
      <c r="EI21" s="348"/>
      <c r="EJ21" s="348"/>
      <c r="EK21" s="349"/>
      <c r="EL21" s="350"/>
      <c r="EM21" s="350"/>
      <c r="EN21" s="350"/>
      <c r="EO21" s="350"/>
      <c r="EP21" s="350"/>
      <c r="EQ21" s="350"/>
      <c r="ER21" s="350"/>
      <c r="ES21" s="350"/>
      <c r="ET21" s="351"/>
      <c r="EU21" s="352"/>
      <c r="EV21" s="352"/>
      <c r="EW21" s="352"/>
      <c r="EX21" s="352"/>
      <c r="EY21" s="352"/>
      <c r="EZ21" s="352"/>
      <c r="FA21" s="352"/>
      <c r="FB21" s="352"/>
      <c r="FC21" s="352"/>
      <c r="FD21" s="352"/>
      <c r="FE21" s="352"/>
      <c r="FF21" s="353"/>
      <c r="FG21" s="345"/>
      <c r="FH21" s="346"/>
      <c r="FI21" s="346"/>
      <c r="FJ21" s="346"/>
      <c r="FK21" s="346"/>
      <c r="FL21" s="347"/>
      <c r="FM21" s="348"/>
      <c r="FN21" s="348"/>
      <c r="FO21" s="348"/>
      <c r="FP21" s="348"/>
      <c r="FQ21" s="348"/>
      <c r="FR21" s="348"/>
      <c r="FS21" s="348"/>
      <c r="FT21" s="348"/>
      <c r="FU21" s="349"/>
      <c r="FV21" s="350"/>
      <c r="FW21" s="350"/>
      <c r="FX21" s="350"/>
      <c r="FY21" s="350"/>
      <c r="FZ21" s="350"/>
      <c r="GA21" s="350"/>
      <c r="GB21" s="350"/>
      <c r="GC21" s="350"/>
      <c r="GD21" s="351"/>
      <c r="GE21" s="352"/>
      <c r="GF21" s="352"/>
      <c r="GG21" s="352"/>
      <c r="GH21" s="352"/>
      <c r="GI21" s="352"/>
      <c r="GJ21" s="352"/>
      <c r="GK21" s="352"/>
      <c r="GL21" s="352"/>
      <c r="GM21" s="352"/>
      <c r="GN21" s="352"/>
      <c r="GO21" s="352"/>
      <c r="GP21" s="353"/>
      <c r="GQ21" s="345"/>
      <c r="GR21" s="346"/>
      <c r="GS21" s="346"/>
      <c r="GT21" s="346"/>
      <c r="GU21" s="346"/>
      <c r="GV21" s="347"/>
      <c r="GW21" s="348"/>
      <c r="GX21" s="348"/>
      <c r="GY21" s="348"/>
      <c r="GZ21" s="348"/>
      <c r="HA21" s="348"/>
      <c r="HB21" s="348"/>
      <c r="HC21" s="348"/>
      <c r="HD21" s="348"/>
      <c r="HE21" s="349"/>
      <c r="HF21" s="350"/>
      <c r="HG21" s="350"/>
      <c r="HH21" s="350"/>
      <c r="HI21" s="350"/>
      <c r="HJ21" s="350"/>
      <c r="HK21" s="350"/>
      <c r="HL21" s="350"/>
      <c r="HM21" s="350"/>
      <c r="HN21" s="351"/>
      <c r="HO21" s="352"/>
      <c r="HP21" s="352"/>
      <c r="HQ21" s="352"/>
      <c r="HR21" s="352"/>
      <c r="HS21" s="352"/>
      <c r="HT21" s="352"/>
      <c r="HU21" s="352"/>
      <c r="HV21" s="352"/>
      <c r="HW21" s="352"/>
      <c r="HX21" s="352"/>
      <c r="HY21" s="352"/>
      <c r="HZ21" s="353"/>
      <c r="IA21" s="354"/>
      <c r="IB21" s="345"/>
      <c r="IC21" s="346"/>
      <c r="ID21" s="346"/>
      <c r="IE21" s="346"/>
      <c r="IF21" s="346"/>
      <c r="IG21" s="347"/>
      <c r="IH21" s="348"/>
      <c r="II21" s="348"/>
      <c r="IJ21" s="348"/>
      <c r="IK21" s="348"/>
      <c r="IL21" s="348"/>
      <c r="IM21" s="348"/>
      <c r="IN21" s="348"/>
      <c r="IO21" s="348"/>
      <c r="IP21" s="349"/>
      <c r="IQ21" s="350"/>
      <c r="IR21" s="350"/>
      <c r="IS21" s="350"/>
      <c r="IT21" s="350"/>
      <c r="IU21" s="350"/>
      <c r="IV21" s="350"/>
      <c r="IW21" s="350"/>
      <c r="IX21" s="350"/>
      <c r="IY21" s="351"/>
      <c r="IZ21" s="352"/>
      <c r="JA21" s="352"/>
      <c r="JB21" s="352"/>
      <c r="JC21" s="352"/>
      <c r="JD21" s="352"/>
      <c r="JE21" s="352"/>
      <c r="JF21" s="352"/>
      <c r="JG21" s="352"/>
      <c r="JH21" s="352"/>
      <c r="JI21" s="352"/>
      <c r="JJ21" s="352"/>
      <c r="JK21" s="391"/>
      <c r="JL21" s="391"/>
    </row>
    <row r="22" spans="1:272" ht="15" x14ac:dyDescent="0.25">
      <c r="A22" s="13" t="s">
        <v>1126</v>
      </c>
      <c r="B22" s="368">
        <v>1</v>
      </c>
      <c r="C22" s="12" t="s">
        <v>209</v>
      </c>
      <c r="D22" s="399">
        <v>44409</v>
      </c>
      <c r="E22" s="17">
        <v>3</v>
      </c>
      <c r="F22" s="6">
        <v>11843290</v>
      </c>
      <c r="G22" s="17" t="s">
        <v>210</v>
      </c>
      <c r="H22" s="17" t="s">
        <v>211</v>
      </c>
      <c r="I22" s="20" t="s">
        <v>212</v>
      </c>
      <c r="J22" s="6" t="s">
        <v>543</v>
      </c>
      <c r="K22" s="6" t="s">
        <v>213</v>
      </c>
      <c r="L22" s="400" t="s">
        <v>1191</v>
      </c>
      <c r="M22" s="401" t="s">
        <v>214</v>
      </c>
      <c r="N22" s="21">
        <v>67.400000000000006</v>
      </c>
      <c r="O22" s="103"/>
      <c r="P22" s="101"/>
      <c r="Q22" s="102"/>
      <c r="R22" s="646" t="s">
        <v>175</v>
      </c>
      <c r="S22" s="103"/>
      <c r="T22" s="101"/>
      <c r="U22" s="648"/>
      <c r="V22" s="665">
        <v>80.599998474121094</v>
      </c>
      <c r="W22" s="103"/>
      <c r="X22" s="101"/>
      <c r="Y22" s="102"/>
      <c r="Z22" s="21" t="s">
        <v>177</v>
      </c>
      <c r="AA22" s="267"/>
      <c r="AB22" s="21" t="s">
        <v>178</v>
      </c>
      <c r="AC22" s="267"/>
      <c r="AD22" s="21">
        <v>50.669998168945313</v>
      </c>
      <c r="AE22" s="103"/>
      <c r="AF22" s="267"/>
      <c r="AG22" s="21">
        <v>67</v>
      </c>
      <c r="AH22" s="103"/>
      <c r="AI22" s="267"/>
      <c r="AJ22" s="665">
        <v>75.180000305175781</v>
      </c>
      <c r="AK22" s="103"/>
      <c r="AL22" s="267"/>
      <c r="AM22" s="665">
        <v>56.590000152587891</v>
      </c>
      <c r="AN22" s="103"/>
      <c r="AO22" s="267"/>
      <c r="AP22" s="665">
        <v>69.75</v>
      </c>
      <c r="AQ22" s="103"/>
      <c r="AR22" s="267"/>
      <c r="AS22" s="21">
        <v>50</v>
      </c>
      <c r="AT22" s="103"/>
      <c r="AU22" s="267"/>
      <c r="AV22" s="646">
        <v>74.370002746582031</v>
      </c>
      <c r="AW22" s="103"/>
      <c r="AX22" s="267"/>
      <c r="AY22" s="665">
        <v>73.040000915527344</v>
      </c>
      <c r="AZ22" s="103"/>
      <c r="BA22" s="267"/>
      <c r="BB22" s="646">
        <v>76</v>
      </c>
      <c r="BC22" s="103"/>
      <c r="BD22" s="267"/>
      <c r="BE22" s="646" t="s">
        <v>175</v>
      </c>
      <c r="BF22" s="103"/>
      <c r="BG22" s="267"/>
      <c r="BH22" s="646" t="s">
        <v>175</v>
      </c>
      <c r="BI22" s="103"/>
      <c r="BJ22" s="267"/>
      <c r="BK22" s="21" t="s">
        <v>178</v>
      </c>
      <c r="BL22" s="103"/>
      <c r="BM22" s="267"/>
      <c r="BN22" s="646" t="s">
        <v>175</v>
      </c>
      <c r="BO22" s="103"/>
      <c r="BP22" s="267"/>
      <c r="BQ22" s="21" t="s">
        <v>177</v>
      </c>
      <c r="BR22" s="103"/>
      <c r="BS22" s="267"/>
      <c r="BT22" s="21" t="s">
        <v>178</v>
      </c>
      <c r="BU22" s="103"/>
      <c r="BV22" s="267"/>
      <c r="BW22" s="21" t="s">
        <v>178</v>
      </c>
      <c r="BX22" s="103"/>
      <c r="BY22" s="267"/>
      <c r="BZ22" s="646" t="s">
        <v>175</v>
      </c>
      <c r="CA22" s="103"/>
      <c r="CB22" s="267"/>
      <c r="CC22" s="21" t="s">
        <v>1090</v>
      </c>
      <c r="CD22" s="284"/>
      <c r="CE22" s="267"/>
      <c r="CF22" s="21"/>
      <c r="CG22" s="103"/>
      <c r="CH22" s="267"/>
      <c r="CI22" s="21"/>
      <c r="CJ22" s="103"/>
      <c r="CK22" s="267"/>
      <c r="CL22" s="21"/>
      <c r="CM22" s="103"/>
      <c r="CN22" s="103"/>
      <c r="CO22" s="103"/>
      <c r="CP22" s="103"/>
      <c r="CQ22" s="267"/>
      <c r="CR22" s="21"/>
      <c r="CS22" s="103"/>
      <c r="CT22" s="267"/>
      <c r="CU22" s="21"/>
      <c r="CV22" s="103"/>
      <c r="CW22" s="267"/>
      <c r="CX22" s="21"/>
      <c r="CY22" s="103"/>
      <c r="CZ22" s="267"/>
      <c r="DA22" s="21"/>
      <c r="DB22" s="103"/>
      <c r="DC22" s="267"/>
      <c r="DD22" s="21"/>
      <c r="DE22" s="103"/>
      <c r="DF22" s="267"/>
      <c r="DG22" s="21"/>
      <c r="DH22" s="103"/>
      <c r="DI22" s="267"/>
      <c r="DJ22" s="21"/>
      <c r="DK22" s="103"/>
      <c r="DL22" s="267"/>
      <c r="DM22" s="21"/>
      <c r="DN22" s="103"/>
      <c r="DO22" s="267"/>
      <c r="DP22" s="213"/>
      <c r="DQ22" s="212"/>
      <c r="DR22" s="212"/>
      <c r="DS22" s="279"/>
      <c r="DT22" s="214"/>
      <c r="DU22" s="215"/>
      <c r="DV22" s="618"/>
      <c r="DW22" s="228"/>
      <c r="DX22" s="229"/>
      <c r="DY22" s="229"/>
      <c r="DZ22" s="229"/>
      <c r="EA22" s="229"/>
      <c r="EB22" s="230">
        <f>IF(COUNTIF($AD22:$AF22, $FF$1)&gt;0, EB$2, 0)</f>
        <v>0</v>
      </c>
      <c r="EC22" s="231">
        <f>IF(COUNTIF($AG22:$AI22, $FF$1)&gt;0, EC$2, 0)</f>
        <v>0</v>
      </c>
      <c r="ED22" s="231">
        <f>IF(COUNTIF($AJ22:$AL22, $FF$1)&gt;0, ED$2, 0)</f>
        <v>0</v>
      </c>
      <c r="EE22" s="231">
        <f>IF(COUNTIF($AM22:$AO22, $FF$1)&gt;0, EE$2, 0)</f>
        <v>0</v>
      </c>
      <c r="EF22" s="231">
        <f>IF(COUNTIF($AP22:$AR22, $FF$1)&gt;0, EF$2, 0)</f>
        <v>0</v>
      </c>
      <c r="EG22" s="231">
        <f>IF(COUNTIF($AS22:$AU22, $FF$1)&gt;0, EG$2, 0)</f>
        <v>0</v>
      </c>
      <c r="EH22" s="231">
        <f>IF(COUNTIF($AV22:$AX22, $FF$1)&gt;0, EH$2, 0)</f>
        <v>0</v>
      </c>
      <c r="EI22" s="231">
        <f>IF(COUNTIF($AY22:$BA22, $FF$1)&gt;0, EI$2, 0)</f>
        <v>0</v>
      </c>
      <c r="EJ22" s="231">
        <f>IF(COUNTIF($BB22:$BD22, $FF$1)&gt;0, EJ$2, 0)</f>
        <v>0</v>
      </c>
      <c r="EK22" s="232">
        <f>IF(COUNTIF($BE22:$BG22, $FF$1)&gt;0, EK$2, 0)</f>
        <v>0</v>
      </c>
      <c r="EL22" s="233">
        <f>IF(COUNTIF($BH22:$BJ22, $FF$1)&gt;0, EL$2, 0)</f>
        <v>0</v>
      </c>
      <c r="EM22" s="233">
        <f>IF(COUNTIF($BK22:$BM22, $FF$1)&gt;0, EM$2, 0)</f>
        <v>0</v>
      </c>
      <c r="EN22" s="233">
        <f>IF(COUNTIF($BN22:$BP22, $FF$1)&gt;0, EN$2, 0)</f>
        <v>0</v>
      </c>
      <c r="EO22" s="233">
        <f>IF(COUNTIF($BQ22:$BS22, $FF$1)&gt;0, EO$2, 0)</f>
        <v>0</v>
      </c>
      <c r="EP22" s="233">
        <f>IF(COUNTIF($BT22:$BV22, $FF$1)&gt;0, EP$2, 0)</f>
        <v>0</v>
      </c>
      <c r="EQ22" s="233">
        <f>IF(COUNTIF($BW22:$BY22, $FF$1)&gt;0, EQ$2, 0)</f>
        <v>0</v>
      </c>
      <c r="ER22" s="233">
        <f>IF(COUNTIF($BZ22:$CB22, $FF$1)&gt;0, ER$2, 0)</f>
        <v>0</v>
      </c>
      <c r="ES22" s="233">
        <f>IF(COUNTIF($CC22:$CE22, $FF$1)&gt;0, ES$2, 0)</f>
        <v>0</v>
      </c>
      <c r="ET22" s="234">
        <f>IF(COUNTIF($CF22:$CH22, $FF$1)&gt;0, ET$2, 0)</f>
        <v>0</v>
      </c>
      <c r="EU22" s="235">
        <f>IF(COUNTIF($CI22:$CK22, $FF$1)&gt;0, EU$2, 0)</f>
        <v>0</v>
      </c>
      <c r="EV22" s="235">
        <f>IF(COUNTIF($CL22:$CN22, $FF$1)&gt;0, EV$2, 0)</f>
        <v>0</v>
      </c>
      <c r="EW22" s="235">
        <f>IF(COUNTIF($CO22:$CQ22, $FF$1)&gt;0, EW$2, 0)</f>
        <v>0</v>
      </c>
      <c r="EX22" s="235">
        <f>IF(COUNTIF($CR22:$CT22, $FF$1)&gt;0, EX$2, 0)</f>
        <v>0</v>
      </c>
      <c r="EY22" s="235">
        <f>IF(COUNTIF($CU22:$CW22, $FF$1)&gt;0, EY$2, 0)</f>
        <v>0</v>
      </c>
      <c r="EZ22" s="235">
        <f>IF(COUNTIF($CX22:$CZ22, $FF$1)&gt;0, EZ$2, 0)</f>
        <v>0</v>
      </c>
      <c r="FA22" s="235">
        <f>IF(COUNTIF($DA22:$DC22, $FF$1)&gt;0, FA$2, 0)</f>
        <v>0</v>
      </c>
      <c r="FB22" s="235">
        <f>IF(COUNTIF($DD22:$DF22, $FF$1)&gt;0, FB$2, 0)</f>
        <v>0</v>
      </c>
      <c r="FC22" s="235">
        <f>IF(COUNTIF($DG22:$DI22, $FF$1)&gt;0, FC$2, 0)</f>
        <v>0</v>
      </c>
      <c r="FD22" s="235">
        <f>IF(COUNTIF($DJ22:$DL22, $FF$1)&gt;0, FD$2, 0)</f>
        <v>0</v>
      </c>
      <c r="FE22" s="235">
        <f>IF(COUNTIF($DM22:$DO22, $FF$1)&gt;0, FE$2, 0)</f>
        <v>0</v>
      </c>
      <c r="FF22" s="236">
        <f>SUM(DW22:FE22)</f>
        <v>0</v>
      </c>
      <c r="FG22" s="237"/>
      <c r="FH22" s="229"/>
      <c r="FI22" s="229"/>
      <c r="FJ22" s="229"/>
      <c r="FK22" s="229"/>
      <c r="FL22" s="230">
        <f>IF(COUNTIF($AD22:$AF22, $GP$1)&gt;0, FL$2, 0)</f>
        <v>0</v>
      </c>
      <c r="FM22" s="231">
        <f>IF(COUNTIF($AG22:$AI22, $GP$1)&gt;0, FM$2, 0)</f>
        <v>0</v>
      </c>
      <c r="FN22" s="231">
        <f>IF(COUNTIF($AJ22:$AL22, $GP$1)&gt;0, FN$2, 0)</f>
        <v>0</v>
      </c>
      <c r="FO22" s="231">
        <f>IF(COUNTIF($AM22:$AO22, $GP$1)&gt;0, FO$2, 0)</f>
        <v>0</v>
      </c>
      <c r="FP22" s="231">
        <f>IF(COUNTIF($AP22:$AR22, $GP$1)&gt;0, FP$2, 0)</f>
        <v>0</v>
      </c>
      <c r="FQ22" s="231">
        <f>IF(COUNTIF($AS22:$AU22, $GP$1)&gt;0, FQ$2, 0)</f>
        <v>0</v>
      </c>
      <c r="FR22" s="231">
        <f>IF(COUNTIF($AV22:$AX22, $GP$1)&gt;0, FR$2, 0)</f>
        <v>0</v>
      </c>
      <c r="FS22" s="231">
        <f>IF(COUNTIF($AY22:$BA22, $GP$1)&gt;0, FS$2, 0)</f>
        <v>0</v>
      </c>
      <c r="FT22" s="231">
        <f>IF(COUNTIF($BB22:$BD22, $GP$1)&gt;0, FT$2, 0)</f>
        <v>0</v>
      </c>
      <c r="FU22" s="232">
        <f>IF(COUNTIF($BE22:$BG22, $GP$1)&gt;0, FU$2, 0)</f>
        <v>3</v>
      </c>
      <c r="FV22" s="233">
        <f>IF(COUNTIF($BH22:$BJ22, $GP$1)&gt;0, FV$2, 0)</f>
        <v>5</v>
      </c>
      <c r="FW22" s="233">
        <f>IF(COUNTIF($BK22:$BM22, $GP$1)&gt;0, FW$2, 0)</f>
        <v>0</v>
      </c>
      <c r="FX22" s="233">
        <f>IF(COUNTIF($BN22:$BP22, $GP$1)&gt;0, FX$2, 0)</f>
        <v>5</v>
      </c>
      <c r="FY22" s="233">
        <f>IF(COUNTIF($BQ22:$BS22, $GP$1)&gt;0, FY$2, 0)</f>
        <v>0</v>
      </c>
      <c r="FZ22" s="233">
        <f>IF(COUNTIF($BT22:$BV22, $GP$1)&gt;0, FZ$2, 0)</f>
        <v>0</v>
      </c>
      <c r="GA22" s="233">
        <f>IF(COUNTIF($BW22:$BY22, $GP$1)&gt;0, GA$2, 0)</f>
        <v>0</v>
      </c>
      <c r="GB22" s="233">
        <f>IF(COUNTIF($BZ22:$CB22, $GP$1)&gt;0, GB$2, 0)</f>
        <v>4</v>
      </c>
      <c r="GC22" s="233">
        <f>IF(COUNTIF($CC22:$CE22, $GP$1)&gt;0, GC$2, 0)</f>
        <v>0</v>
      </c>
      <c r="GD22" s="234">
        <f>IF(COUNTIF($CF22:$CH22, $GP$1)&gt;0, GD$2, 0)</f>
        <v>0</v>
      </c>
      <c r="GE22" s="235">
        <f>IF(COUNTIF($CI22:$CK22, $GP$1)&gt;0, GE$2, 0)</f>
        <v>0</v>
      </c>
      <c r="GF22" s="235">
        <f>IF(COUNTIF($CL22:$CN22, $GP$1)&gt;0, GF$2, 0)</f>
        <v>0</v>
      </c>
      <c r="GG22" s="235">
        <f>IF(COUNTIF($CO22:$CQ22, $GP$1)&gt;0, GG$2, 0)</f>
        <v>0</v>
      </c>
      <c r="GH22" s="235">
        <f>IF(COUNTIF($CR22:$CT22, $GP$1)&gt;0, GH$2, 0)</f>
        <v>0</v>
      </c>
      <c r="GI22" s="235">
        <f>IF(COUNTIF($CU22:$CW22, $GP$1)&gt;0, GI$2, 0)</f>
        <v>0</v>
      </c>
      <c r="GJ22" s="235">
        <f>IF(COUNTIF($CX22:$CZ22, $GP$1)&gt;0, GJ$2, 0)</f>
        <v>0</v>
      </c>
      <c r="GK22" s="235">
        <f>IF(COUNTIF($DA22:$DC22, $GP$1)&gt;0, GK$2, 0)</f>
        <v>0</v>
      </c>
      <c r="GL22" s="235">
        <f>IF(COUNTIF($DD22:$DF22, $GP$1)&gt;0, GL$2, 0)</f>
        <v>0</v>
      </c>
      <c r="GM22" s="235">
        <f>IF(COUNTIF($DG22:$DI22, $GP$1)&gt;0, GM$2, 0)</f>
        <v>0</v>
      </c>
      <c r="GN22" s="235">
        <f>IF(COUNTIF($DJ22:$DL22, $GP$1)&gt;0, GN$2, 0)</f>
        <v>0</v>
      </c>
      <c r="GO22" s="235">
        <f>IF(COUNTIF($DM22:$DO22, $GP$1)&gt;0, GO$2, 0)</f>
        <v>0</v>
      </c>
      <c r="GP22" s="236">
        <f>SUM(FG22:GO22)</f>
        <v>17</v>
      </c>
      <c r="GQ22" s="237"/>
      <c r="GR22" s="229"/>
      <c r="GS22" s="229"/>
      <c r="GT22" s="229"/>
      <c r="GU22" s="229"/>
      <c r="GV22" s="230">
        <f>IF(COUNTIF($AD22:$AF22, $HZ$1)&gt;0, GV$2, 0)</f>
        <v>0</v>
      </c>
      <c r="GW22" s="231">
        <f>IF(COUNTIF($AG22:$AI22, $HZ$1)&gt;0, GW$2, 0)</f>
        <v>0</v>
      </c>
      <c r="GX22" s="231">
        <f>IF(COUNTIF($AJ22:$AL22, $HZ$1)&gt;0, GX$2, 0)</f>
        <v>0</v>
      </c>
      <c r="GY22" s="231">
        <f>IF(COUNTIF($AM22:$AO22, $HZ$1)&gt;0, GY$2, 0)</f>
        <v>0</v>
      </c>
      <c r="GZ22" s="231">
        <f>IF(COUNTIF($AP22:$AR22, $HZ$1)&gt;0, GZ$2, 0)</f>
        <v>0</v>
      </c>
      <c r="HA22" s="231">
        <f>IF(COUNTIF($AS22:$AU22, $HZ$1)&gt;0, HA$2, 0)</f>
        <v>0</v>
      </c>
      <c r="HB22" s="231">
        <f>IF(COUNTIF($AV22:$AX22, $HZ$1)&gt;0, HB$2, 0)</f>
        <v>0</v>
      </c>
      <c r="HC22" s="231">
        <f>IF(COUNTIF($AY22:$BA22, $HZ$1)&gt;0, HC$2, 0)</f>
        <v>0</v>
      </c>
      <c r="HD22" s="231">
        <f>IF(COUNTIF($BB22:$BD22, $HZ$1)&gt;0, HD$2, 0)</f>
        <v>0</v>
      </c>
      <c r="HE22" s="232">
        <f>IF(COUNTIF($BE22:$BG22, $HZ$1)&gt;0, HE$2, 0)</f>
        <v>0</v>
      </c>
      <c r="HF22" s="233">
        <f>IF(COUNTIF($BH22:$BJ22, $HZ$1)&gt;0, HF$2, 0)</f>
        <v>0</v>
      </c>
      <c r="HG22" s="233">
        <f>IF(COUNTIF($BK22:$BM22, $HZ$1)&gt;0, HG$2, 0)</f>
        <v>0</v>
      </c>
      <c r="HH22" s="233">
        <f>IF(COUNTIF($BN22:$BP22, $HZ$1)&gt;0, HH$2, 0)</f>
        <v>0</v>
      </c>
      <c r="HI22" s="233">
        <f>IF(COUNTIF($BQ22:$BS22, $HZ$1)&gt;0, HI$2, 0)</f>
        <v>5</v>
      </c>
      <c r="HJ22" s="233">
        <f>IF(COUNTIF($BT22:$BV22, $HZ$1)&gt;0, HJ$2, 0)</f>
        <v>0</v>
      </c>
      <c r="HK22" s="233">
        <f>IF(COUNTIF($BW22:$BY22, $HZ$1)&gt;0, HK$2, 0)</f>
        <v>0</v>
      </c>
      <c r="HL22" s="233">
        <f>IF(COUNTIF($BZ22:$CB22, $HZ$1)&gt;0, HL$2, 0)</f>
        <v>0</v>
      </c>
      <c r="HM22" s="233">
        <f>IF(COUNTIF($CC22:$CE22, $HZ$1)&gt;0, HM$2, 0)</f>
        <v>0</v>
      </c>
      <c r="HN22" s="234">
        <f>IF(COUNTIF($CF22:$CH22, $HZ$1)&gt;0, HN$2, 0)</f>
        <v>0</v>
      </c>
      <c r="HO22" s="235">
        <f>IF(COUNTIF($CI22:$CK22, $HZ$1)&gt;0, HO$2, 0)</f>
        <v>0</v>
      </c>
      <c r="HP22" s="235">
        <f>IF(COUNTIF($CL22:$CN22, $HZ$1)&gt;0, HP$2, 0)</f>
        <v>0</v>
      </c>
      <c r="HQ22" s="235">
        <f>IF(COUNTIF($CO22:$CQ22, $HZ$1)&gt;0, HQ$2, 0)</f>
        <v>0</v>
      </c>
      <c r="HR22" s="235">
        <f>IF(COUNTIF($CR22:$CT22, $HZ$1)&gt;0, HR$2, 0)</f>
        <v>0</v>
      </c>
      <c r="HS22" s="235">
        <f>IF(COUNTIF($CU22:$CW22, $HZ$1)&gt;0, HS$2, 0)</f>
        <v>0</v>
      </c>
      <c r="HT22" s="235">
        <f>IF(COUNTIF($CX22:$CZ22, $HZ$1)&gt;0, HT$2, 0)</f>
        <v>0</v>
      </c>
      <c r="HU22" s="235">
        <f>IF(COUNTIF($DA22:$DC22, $HZ$1)&gt;0, HU$2, 0)</f>
        <v>0</v>
      </c>
      <c r="HV22" s="235">
        <f>IF(COUNTIF($DD22:$DF22, $HZ$1)&gt;0, HV$2, 0)</f>
        <v>0</v>
      </c>
      <c r="HW22" s="235">
        <f>IF(COUNTIF($DG22:$DI22, $HZ$1)&gt;0, HW$2, 0)</f>
        <v>0</v>
      </c>
      <c r="HX22" s="235">
        <f>IF(COUNTIF($DJ22:$DL22, $HZ$1)&gt;0, HX$2, 0)</f>
        <v>0</v>
      </c>
      <c r="HY22" s="235">
        <f>IF(COUNTIF($DM22:$DO22, $HZ$1)&gt;0, HY$2, 0)</f>
        <v>0</v>
      </c>
      <c r="HZ22" s="236">
        <f>SUM(GQ22:HY22)</f>
        <v>5</v>
      </c>
      <c r="IA22" s="238"/>
      <c r="IB22" s="237">
        <f>IF(MAX($N22:$Q22)&gt;=40, IB$2, 0)</f>
        <v>3</v>
      </c>
      <c r="IC22" s="229"/>
      <c r="ID22" s="229"/>
      <c r="IE22" s="229"/>
      <c r="IF22" s="229"/>
      <c r="IG22" s="230">
        <f>IF(MAX($AD22:$AF22)&gt;=40, IG$2, 0)</f>
        <v>15</v>
      </c>
      <c r="IH22" s="231">
        <f>IF(MAX($AG22:$AI22)&gt;=40, IH$2, 0)</f>
        <v>10</v>
      </c>
      <c r="II22" s="231">
        <f>IF(MAX($AJ22:$AL22)&gt;=40, II$2, 0)</f>
        <v>20</v>
      </c>
      <c r="IJ22" s="231">
        <f>IF(MAX($AM22:$AO22)&gt;=40, IJ$2, 0)</f>
        <v>15</v>
      </c>
      <c r="IK22" s="231">
        <f>IF(MAX($AP22:$AR22)&gt;=40, IK$2, 0)</f>
        <v>15</v>
      </c>
      <c r="IL22" s="231">
        <f>IF(MAX($AS22:$AU22)&gt;=40, IL$2, 0)</f>
        <v>5</v>
      </c>
      <c r="IM22" s="231">
        <f>IF(MAX($AV22:$AX22)&gt;=40, IM$2, 0)</f>
        <v>15</v>
      </c>
      <c r="IN22" s="231">
        <f>IF(MAX($AY22:$BA22)&gt;=40, IN$2, 0)</f>
        <v>15</v>
      </c>
      <c r="IO22" s="231">
        <f>IF(MAX($BB22:$BD22)&gt;=40, IO$2, 0)</f>
        <v>10</v>
      </c>
      <c r="IP22" s="232">
        <f>IF(MAX($BE22:$BG22)&gt;=40, IP$2, 0)</f>
        <v>0</v>
      </c>
      <c r="IQ22" s="233">
        <f>IF(MAX($BH22:$BJ22)&gt;=40, IQ$2, 0)</f>
        <v>0</v>
      </c>
      <c r="IR22" s="233">
        <f>IF(MAX($BK22:$BM22)&gt;=40, IR$2, 0)</f>
        <v>0</v>
      </c>
      <c r="IS22" s="233">
        <f>IF(MAX($BN22:$BP22)&gt;=40, IS$2, 0)</f>
        <v>0</v>
      </c>
      <c r="IT22" s="233">
        <f>IF(MAX($BQ22:$BS22)&gt;=40, IT$2, 0)</f>
        <v>0</v>
      </c>
      <c r="IU22" s="233">
        <f>IF(MAX($BT22:$BV22)&gt;=40, IU$2, 0)</f>
        <v>0</v>
      </c>
      <c r="IV22" s="233">
        <f>IF(MAX($BW22:$BY22)&gt;=40, IV$2, 0)</f>
        <v>0</v>
      </c>
      <c r="IW22" s="233">
        <f>IF(MAX($BZ22:$CB22)&gt;=40, IW$2, 0)</f>
        <v>0</v>
      </c>
      <c r="IX22" s="233">
        <f>IF(MAX($CC22:$CE22)&gt;=40, IX$2, 0)</f>
        <v>0</v>
      </c>
      <c r="IY22" s="234">
        <f>IF(MAX($CF22:$CH22)&gt;=40, IY$2, 0)</f>
        <v>0</v>
      </c>
      <c r="IZ22" s="235">
        <f>IF(MAX($CI22:$CK22)&gt;=40, IZ$2, 0)</f>
        <v>0</v>
      </c>
      <c r="JA22" s="235">
        <f>IF(MAX($CL22:$CN22)&gt;=40, JA$2, 0)</f>
        <v>0</v>
      </c>
      <c r="JB22" s="235">
        <f>IF(MAX($CO22:$CQ22)&gt;=40, JB$2, 0)</f>
        <v>0</v>
      </c>
      <c r="JC22" s="235">
        <f>IF(MAX($CR22:$CT22)&gt;=40, JC$2, 0)</f>
        <v>0</v>
      </c>
      <c r="JD22" s="235">
        <f>IF(MAX($CU22:$CW22)&gt;=40, JD$2, 0)</f>
        <v>0</v>
      </c>
      <c r="JE22" s="235">
        <f>IF(MAX($CX22:$CZ22)&gt;=40, JE$2, 0)</f>
        <v>0</v>
      </c>
      <c r="JF22" s="235">
        <f>IF(MAX($DA22:$DC22)&gt;=40, JF$2, 0)</f>
        <v>0</v>
      </c>
      <c r="JG22" s="235">
        <f>IF(MAX($DD22:$DF22)&gt;=40, JG$2, 0)</f>
        <v>0</v>
      </c>
      <c r="JH22" s="235">
        <f>IF(MAX($DG22:$DI22)&gt;=40, JH$2, 0)</f>
        <v>0</v>
      </c>
      <c r="JI22" s="235">
        <f>IF(MAX($DJ22:$DL22)&gt;=40, JI$2, 0)</f>
        <v>0</v>
      </c>
      <c r="JJ22" s="235">
        <f>IF(MAX($DM22:$DO22)&gt;=40, JJ$2, 0)</f>
        <v>0</v>
      </c>
      <c r="JK22" s="392">
        <f>SUM(IG22:IW22, IY22:JJ22)</f>
        <v>120</v>
      </c>
      <c r="JL22" s="392">
        <f>SUM(IB22:IF22, IX22)</f>
        <v>3</v>
      </c>
    </row>
    <row r="23" spans="1:272" ht="15" x14ac:dyDescent="0.25">
      <c r="B23" s="330"/>
      <c r="C23" s="369"/>
      <c r="D23" s="332"/>
      <c r="E23" s="330"/>
      <c r="F23" s="330"/>
      <c r="G23" s="330"/>
      <c r="H23" s="330"/>
      <c r="I23" s="333"/>
      <c r="J23" s="334"/>
      <c r="K23" s="334"/>
      <c r="L23" s="335"/>
      <c r="M23" s="336"/>
      <c r="N23" s="337"/>
      <c r="O23" s="338"/>
      <c r="P23" s="338"/>
      <c r="Q23" s="339"/>
      <c r="R23" s="337"/>
      <c r="S23" s="338"/>
      <c r="T23" s="338"/>
      <c r="U23" s="371"/>
      <c r="V23" s="337"/>
      <c r="W23" s="338"/>
      <c r="X23" s="338"/>
      <c r="Y23" s="339"/>
      <c r="Z23" s="337"/>
      <c r="AA23" s="339"/>
      <c r="AB23" s="337"/>
      <c r="AC23" s="339"/>
      <c r="AD23" s="337"/>
      <c r="AE23" s="338"/>
      <c r="AF23" s="339"/>
      <c r="AG23" s="337"/>
      <c r="AH23" s="338"/>
      <c r="AI23" s="339"/>
      <c r="AJ23" s="337"/>
      <c r="AK23" s="338"/>
      <c r="AL23" s="339"/>
      <c r="AM23" s="337"/>
      <c r="AN23" s="338"/>
      <c r="AO23" s="339"/>
      <c r="AP23" s="337"/>
      <c r="AQ23" s="338"/>
      <c r="AR23" s="339"/>
      <c r="AS23" s="337"/>
      <c r="AT23" s="338"/>
      <c r="AU23" s="339"/>
      <c r="AV23" s="337"/>
      <c r="AW23" s="338"/>
      <c r="AX23" s="339"/>
      <c r="AY23" s="337"/>
      <c r="AZ23" s="338"/>
      <c r="BA23" s="339"/>
      <c r="BB23" s="337"/>
      <c r="BC23" s="338"/>
      <c r="BD23" s="339"/>
      <c r="BE23" s="337"/>
      <c r="BF23" s="338"/>
      <c r="BG23" s="339"/>
      <c r="BH23" s="337"/>
      <c r="BI23" s="338"/>
      <c r="BJ23" s="339"/>
      <c r="BK23" s="337"/>
      <c r="BL23" s="338"/>
      <c r="BM23" s="339"/>
      <c r="BN23" s="337"/>
      <c r="BO23" s="338"/>
      <c r="BP23" s="339"/>
      <c r="BQ23" s="337"/>
      <c r="BR23" s="338"/>
      <c r="BS23" s="339"/>
      <c r="BT23" s="337"/>
      <c r="BU23" s="338"/>
      <c r="BV23" s="339"/>
      <c r="BW23" s="337"/>
      <c r="BX23" s="338"/>
      <c r="BY23" s="339"/>
      <c r="BZ23" s="337"/>
      <c r="CA23" s="338"/>
      <c r="CB23" s="339"/>
      <c r="CC23" s="337"/>
      <c r="CD23" s="340"/>
      <c r="CE23" s="339"/>
      <c r="CF23" s="337"/>
      <c r="CG23" s="338"/>
      <c r="CH23" s="339"/>
      <c r="CI23" s="337"/>
      <c r="CJ23" s="338"/>
      <c r="CK23" s="339"/>
      <c r="CL23" s="337"/>
      <c r="CM23" s="338"/>
      <c r="CN23" s="338"/>
      <c r="CO23" s="338"/>
      <c r="CP23" s="338"/>
      <c r="CQ23" s="339"/>
      <c r="CR23" s="337"/>
      <c r="CS23" s="338"/>
      <c r="CT23" s="339"/>
      <c r="CU23" s="337"/>
      <c r="CV23" s="338"/>
      <c r="CW23" s="339"/>
      <c r="CX23" s="337"/>
      <c r="CY23" s="338"/>
      <c r="CZ23" s="339"/>
      <c r="DA23" s="337"/>
      <c r="DB23" s="338"/>
      <c r="DC23" s="339"/>
      <c r="DD23" s="337"/>
      <c r="DE23" s="338"/>
      <c r="DF23" s="339"/>
      <c r="DG23" s="337"/>
      <c r="DH23" s="338"/>
      <c r="DI23" s="339"/>
      <c r="DJ23" s="337"/>
      <c r="DK23" s="338"/>
      <c r="DL23" s="339"/>
      <c r="DM23" s="337"/>
      <c r="DN23" s="338"/>
      <c r="DO23" s="339"/>
      <c r="DP23" s="331"/>
      <c r="DQ23" s="341"/>
      <c r="DR23" s="341"/>
      <c r="DS23" s="342"/>
      <c r="DT23" s="336"/>
      <c r="DU23" s="343"/>
      <c r="DV23" s="344"/>
      <c r="DW23" s="345"/>
      <c r="DX23" s="346"/>
      <c r="DY23" s="346"/>
      <c r="DZ23" s="346"/>
      <c r="EA23" s="346"/>
      <c r="EB23" s="347"/>
      <c r="EC23" s="348"/>
      <c r="ED23" s="348"/>
      <c r="EE23" s="348"/>
      <c r="EF23" s="348"/>
      <c r="EG23" s="348"/>
      <c r="EH23" s="348"/>
      <c r="EI23" s="348"/>
      <c r="EJ23" s="348"/>
      <c r="EK23" s="349"/>
      <c r="EL23" s="350"/>
      <c r="EM23" s="350"/>
      <c r="EN23" s="350"/>
      <c r="EO23" s="350"/>
      <c r="EP23" s="350"/>
      <c r="EQ23" s="350"/>
      <c r="ER23" s="350"/>
      <c r="ES23" s="350"/>
      <c r="ET23" s="351"/>
      <c r="EU23" s="352"/>
      <c r="EV23" s="352"/>
      <c r="EW23" s="352"/>
      <c r="EX23" s="352"/>
      <c r="EY23" s="352"/>
      <c r="EZ23" s="352"/>
      <c r="FA23" s="352"/>
      <c r="FB23" s="352"/>
      <c r="FC23" s="352"/>
      <c r="FD23" s="352"/>
      <c r="FE23" s="352"/>
      <c r="FF23" s="353"/>
      <c r="FG23" s="345"/>
      <c r="FH23" s="346"/>
      <c r="FI23" s="346"/>
      <c r="FJ23" s="346"/>
      <c r="FK23" s="346"/>
      <c r="FL23" s="347"/>
      <c r="FM23" s="348"/>
      <c r="FN23" s="348"/>
      <c r="FO23" s="348"/>
      <c r="FP23" s="348"/>
      <c r="FQ23" s="348"/>
      <c r="FR23" s="348"/>
      <c r="FS23" s="348"/>
      <c r="FT23" s="348"/>
      <c r="FU23" s="349"/>
      <c r="FV23" s="350"/>
      <c r="FW23" s="350"/>
      <c r="FX23" s="350"/>
      <c r="FY23" s="350"/>
      <c r="FZ23" s="350"/>
      <c r="GA23" s="350"/>
      <c r="GB23" s="350"/>
      <c r="GC23" s="350"/>
      <c r="GD23" s="351"/>
      <c r="GE23" s="352"/>
      <c r="GF23" s="352"/>
      <c r="GG23" s="352"/>
      <c r="GH23" s="352"/>
      <c r="GI23" s="352"/>
      <c r="GJ23" s="352"/>
      <c r="GK23" s="352"/>
      <c r="GL23" s="352"/>
      <c r="GM23" s="352"/>
      <c r="GN23" s="352"/>
      <c r="GO23" s="352"/>
      <c r="GP23" s="353"/>
      <c r="GQ23" s="345"/>
      <c r="GR23" s="346"/>
      <c r="GS23" s="346"/>
      <c r="GT23" s="346"/>
      <c r="GU23" s="346"/>
      <c r="GV23" s="347"/>
      <c r="GW23" s="348"/>
      <c r="GX23" s="348"/>
      <c r="GY23" s="348"/>
      <c r="GZ23" s="348"/>
      <c r="HA23" s="348"/>
      <c r="HB23" s="348"/>
      <c r="HC23" s="348"/>
      <c r="HD23" s="348"/>
      <c r="HE23" s="349"/>
      <c r="HF23" s="350"/>
      <c r="HG23" s="350"/>
      <c r="HH23" s="350"/>
      <c r="HI23" s="350"/>
      <c r="HJ23" s="350"/>
      <c r="HK23" s="350"/>
      <c r="HL23" s="350"/>
      <c r="HM23" s="350"/>
      <c r="HN23" s="351"/>
      <c r="HO23" s="352"/>
      <c r="HP23" s="352"/>
      <c r="HQ23" s="352"/>
      <c r="HR23" s="352"/>
      <c r="HS23" s="352"/>
      <c r="HT23" s="352"/>
      <c r="HU23" s="352"/>
      <c r="HV23" s="352"/>
      <c r="HW23" s="352"/>
      <c r="HX23" s="352"/>
      <c r="HY23" s="352"/>
      <c r="HZ23" s="353"/>
      <c r="IA23" s="354"/>
      <c r="IB23" s="345"/>
      <c r="IC23" s="346"/>
      <c r="ID23" s="346"/>
      <c r="IE23" s="346"/>
      <c r="IF23" s="346"/>
      <c r="IG23" s="347"/>
      <c r="IH23" s="348"/>
      <c r="II23" s="348"/>
      <c r="IJ23" s="348"/>
      <c r="IK23" s="348"/>
      <c r="IL23" s="348"/>
      <c r="IM23" s="348"/>
      <c r="IN23" s="348"/>
      <c r="IO23" s="348"/>
      <c r="IP23" s="349"/>
      <c r="IQ23" s="350"/>
      <c r="IR23" s="350"/>
      <c r="IS23" s="350"/>
      <c r="IT23" s="350"/>
      <c r="IU23" s="350"/>
      <c r="IV23" s="350"/>
      <c r="IW23" s="350"/>
      <c r="IX23" s="350"/>
      <c r="IY23" s="351"/>
      <c r="IZ23" s="352"/>
      <c r="JA23" s="352"/>
      <c r="JB23" s="352"/>
      <c r="JC23" s="352"/>
      <c r="JD23" s="352"/>
      <c r="JE23" s="352"/>
      <c r="JF23" s="352"/>
      <c r="JG23" s="352"/>
      <c r="JH23" s="352"/>
      <c r="JI23" s="352"/>
      <c r="JJ23" s="352"/>
      <c r="JK23" s="391"/>
      <c r="JL23" s="391"/>
    </row>
    <row r="24" spans="1:272" ht="15" x14ac:dyDescent="0.25">
      <c r="C24" s="356" t="s">
        <v>237</v>
      </c>
      <c r="D24" s="310"/>
      <c r="E24" s="355">
        <f>COUNTIF(E21:E23, 3)+COUNTIF(E21:E23, "3+")</f>
        <v>1</v>
      </c>
      <c r="F24" s="311"/>
      <c r="G24" s="323"/>
      <c r="H24" s="311"/>
      <c r="I24" s="323"/>
      <c r="J24" s="323"/>
      <c r="K24" s="323"/>
      <c r="L24" s="323"/>
      <c r="M24" s="395"/>
      <c r="N24" s="324"/>
      <c r="O24" s="325"/>
      <c r="P24" s="325"/>
      <c r="Q24" s="326"/>
      <c r="R24" s="324"/>
      <c r="S24" s="325"/>
      <c r="T24" s="325"/>
      <c r="U24" s="325"/>
      <c r="V24" s="324"/>
      <c r="W24" s="325"/>
      <c r="X24" s="325"/>
      <c r="Y24" s="326"/>
      <c r="Z24" s="324"/>
      <c r="AA24" s="326"/>
      <c r="AB24" s="324"/>
      <c r="AC24" s="326"/>
      <c r="AD24" s="324"/>
      <c r="AE24" s="325"/>
      <c r="AF24" s="326"/>
      <c r="AG24" s="324"/>
      <c r="AH24" s="325"/>
      <c r="AI24" s="326"/>
      <c r="AJ24" s="324"/>
      <c r="AK24" s="325"/>
      <c r="AL24" s="326"/>
      <c r="AM24" s="324"/>
      <c r="AN24" s="325"/>
      <c r="AO24" s="326"/>
      <c r="AP24" s="324"/>
      <c r="AQ24" s="325"/>
      <c r="AR24" s="326"/>
      <c r="AS24" s="324"/>
      <c r="AT24" s="325"/>
      <c r="AU24" s="326"/>
      <c r="AV24" s="324"/>
      <c r="AW24" s="325"/>
      <c r="AX24" s="326"/>
      <c r="AY24" s="324"/>
      <c r="AZ24" s="325"/>
      <c r="BA24" s="326"/>
      <c r="BB24" s="324"/>
      <c r="BC24" s="325"/>
      <c r="BD24" s="326"/>
      <c r="BE24" s="324"/>
      <c r="BF24" s="325"/>
      <c r="BG24" s="326"/>
      <c r="BH24" s="324"/>
      <c r="BI24" s="325"/>
      <c r="BJ24" s="326"/>
      <c r="BK24" s="324"/>
      <c r="BL24" s="325"/>
      <c r="BM24" s="326"/>
      <c r="BN24" s="324"/>
      <c r="BO24" s="325"/>
      <c r="BP24" s="326"/>
      <c r="BQ24" s="324"/>
      <c r="BR24" s="325"/>
      <c r="BS24" s="326"/>
      <c r="BT24" s="324"/>
      <c r="BU24" s="325"/>
      <c r="BV24" s="326"/>
      <c r="BW24" s="324"/>
      <c r="BX24" s="325"/>
      <c r="BY24" s="326"/>
      <c r="BZ24" s="324"/>
      <c r="CA24" s="325"/>
      <c r="CB24" s="326"/>
      <c r="CC24" s="324"/>
      <c r="CD24" s="325"/>
      <c r="CE24" s="325"/>
      <c r="CF24" s="324"/>
      <c r="CG24" s="325"/>
      <c r="CH24" s="326"/>
      <c r="CI24" s="324"/>
      <c r="CJ24" s="325"/>
      <c r="CK24" s="326"/>
      <c r="CL24" s="324" t="s">
        <v>207</v>
      </c>
      <c r="CM24" s="325"/>
      <c r="CN24" s="325"/>
      <c r="CO24" s="325"/>
      <c r="CP24" s="325"/>
      <c r="CQ24" s="326"/>
      <c r="CR24" s="324"/>
      <c r="CS24" s="325"/>
      <c r="CT24" s="326"/>
      <c r="CU24" s="324"/>
      <c r="CV24" s="325"/>
      <c r="CW24" s="326"/>
      <c r="CX24" s="324" t="s">
        <v>208</v>
      </c>
      <c r="CY24" s="325"/>
      <c r="CZ24" s="325"/>
      <c r="DA24" s="325"/>
      <c r="DB24" s="325"/>
      <c r="DC24" s="325"/>
      <c r="DD24" s="325"/>
      <c r="DE24" s="325"/>
      <c r="DF24" s="325"/>
      <c r="DG24" s="325"/>
      <c r="DH24" s="325"/>
      <c r="DI24" s="325"/>
      <c r="DJ24" s="325"/>
      <c r="DK24" s="325"/>
      <c r="DL24" s="325"/>
      <c r="DM24" s="325"/>
      <c r="DN24" s="325"/>
      <c r="DO24" s="326"/>
      <c r="DP24" s="323"/>
      <c r="DQ24" s="323"/>
      <c r="DR24" s="323"/>
      <c r="DS24" s="327"/>
      <c r="DT24" s="311"/>
      <c r="DU24" s="328"/>
      <c r="DV24" s="312"/>
      <c r="DW24" s="313"/>
      <c r="DX24" s="314"/>
      <c r="DY24" s="314"/>
      <c r="DZ24" s="314"/>
      <c r="EA24" s="314"/>
      <c r="EB24" s="315"/>
      <c r="EC24" s="316"/>
      <c r="ED24" s="316"/>
      <c r="EE24" s="316"/>
      <c r="EF24" s="316"/>
      <c r="EG24" s="316"/>
      <c r="EH24" s="316"/>
      <c r="EI24" s="316"/>
      <c r="EJ24" s="316"/>
      <c r="EK24" s="317"/>
      <c r="EL24" s="318"/>
      <c r="EM24" s="318"/>
      <c r="EN24" s="318"/>
      <c r="EO24" s="318"/>
      <c r="EP24" s="318"/>
      <c r="EQ24" s="318"/>
      <c r="ER24" s="318"/>
      <c r="ES24" s="318"/>
      <c r="ET24" s="319"/>
      <c r="EU24" s="320"/>
      <c r="EV24" s="320"/>
      <c r="EW24" s="320"/>
      <c r="EX24" s="320"/>
      <c r="EY24" s="320"/>
      <c r="EZ24" s="320"/>
      <c r="FA24" s="320"/>
      <c r="FB24" s="320"/>
      <c r="FC24" s="320"/>
      <c r="FD24" s="320"/>
      <c r="FE24" s="320"/>
      <c r="FF24" s="321"/>
      <c r="FG24" s="313"/>
      <c r="FH24" s="314"/>
      <c r="FI24" s="314"/>
      <c r="FJ24" s="314"/>
      <c r="FK24" s="314"/>
      <c r="FL24" s="315"/>
      <c r="FM24" s="316"/>
      <c r="FN24" s="316"/>
      <c r="FO24" s="316"/>
      <c r="FP24" s="316"/>
      <c r="FQ24" s="316"/>
      <c r="FR24" s="316"/>
      <c r="FS24" s="316"/>
      <c r="FT24" s="316"/>
      <c r="FU24" s="317"/>
      <c r="FV24" s="318"/>
      <c r="FW24" s="318"/>
      <c r="FX24" s="318"/>
      <c r="FY24" s="318"/>
      <c r="FZ24" s="318"/>
      <c r="GA24" s="318"/>
      <c r="GB24" s="318"/>
      <c r="GC24" s="318"/>
      <c r="GD24" s="319"/>
      <c r="GE24" s="320"/>
      <c r="GF24" s="320"/>
      <c r="GG24" s="320"/>
      <c r="GH24" s="320"/>
      <c r="GI24" s="320"/>
      <c r="GJ24" s="320"/>
      <c r="GK24" s="320"/>
      <c r="GL24" s="320"/>
      <c r="GM24" s="320"/>
      <c r="GN24" s="320"/>
      <c r="GO24" s="320"/>
      <c r="GP24" s="321"/>
      <c r="GQ24" s="313"/>
      <c r="GR24" s="314"/>
      <c r="GS24" s="314"/>
      <c r="GT24" s="314"/>
      <c r="GU24" s="314"/>
      <c r="GV24" s="315"/>
      <c r="GW24" s="316"/>
      <c r="GX24" s="316"/>
      <c r="GY24" s="316"/>
      <c r="GZ24" s="316"/>
      <c r="HA24" s="316"/>
      <c r="HB24" s="316"/>
      <c r="HC24" s="316"/>
      <c r="HD24" s="316"/>
      <c r="HE24" s="317"/>
      <c r="HF24" s="318"/>
      <c r="HG24" s="318"/>
      <c r="HH24" s="318"/>
      <c r="HI24" s="318"/>
      <c r="HJ24" s="318"/>
      <c r="HK24" s="318"/>
      <c r="HL24" s="318"/>
      <c r="HM24" s="318"/>
      <c r="HN24" s="319"/>
      <c r="HO24" s="320"/>
      <c r="HP24" s="320"/>
      <c r="HQ24" s="320"/>
      <c r="HR24" s="320"/>
      <c r="HS24" s="320"/>
      <c r="HT24" s="320"/>
      <c r="HU24" s="320"/>
      <c r="HV24" s="320"/>
      <c r="HW24" s="320"/>
      <c r="HX24" s="320"/>
      <c r="HY24" s="320"/>
      <c r="HZ24" s="321"/>
      <c r="IA24" s="322"/>
      <c r="IB24" s="313"/>
      <c r="IC24" s="314"/>
      <c r="ID24" s="314"/>
      <c r="IE24" s="314"/>
      <c r="IF24" s="314"/>
      <c r="IG24" s="315"/>
      <c r="IH24" s="316"/>
      <c r="II24" s="316"/>
      <c r="IJ24" s="316"/>
      <c r="IK24" s="316"/>
      <c r="IL24" s="316"/>
      <c r="IM24" s="316"/>
      <c r="IN24" s="316"/>
      <c r="IO24" s="316"/>
      <c r="IP24" s="317"/>
      <c r="IQ24" s="318"/>
      <c r="IR24" s="318"/>
      <c r="IS24" s="318"/>
      <c r="IT24" s="318"/>
      <c r="IU24" s="318"/>
      <c r="IV24" s="318"/>
      <c r="IW24" s="318"/>
      <c r="IX24" s="318"/>
      <c r="IY24" s="319"/>
      <c r="IZ24" s="320"/>
      <c r="JA24" s="320"/>
      <c r="JB24" s="320"/>
      <c r="JC24" s="320"/>
      <c r="JD24" s="320"/>
      <c r="JE24" s="320"/>
      <c r="JF24" s="320"/>
      <c r="JG24" s="320"/>
      <c r="JH24" s="320"/>
      <c r="JI24" s="320"/>
      <c r="JJ24" s="320"/>
      <c r="JK24" s="393"/>
      <c r="JL24" s="393"/>
    </row>
    <row r="25" spans="1:272" ht="15" x14ac:dyDescent="0.25">
      <c r="C25" s="357" t="s">
        <v>238</v>
      </c>
      <c r="D25" s="358"/>
      <c r="E25" s="358">
        <f>SUM(E10, E20, E24)</f>
        <v>7</v>
      </c>
      <c r="G25" s="16"/>
      <c r="H25" s="13"/>
      <c r="M25" s="407"/>
      <c r="N25" s="408"/>
      <c r="O25" s="408"/>
      <c r="P25" s="408"/>
      <c r="Q25" s="408"/>
      <c r="R25" s="408"/>
      <c r="S25" s="408"/>
      <c r="T25" s="408"/>
      <c r="U25" s="408"/>
      <c r="V25" s="408"/>
      <c r="W25" s="408"/>
      <c r="X25" s="408"/>
      <c r="Y25" s="408"/>
      <c r="Z25" s="408"/>
      <c r="AA25" s="408"/>
      <c r="AB25" s="408"/>
      <c r="AC25" s="408"/>
    </row>
    <row r="26" spans="1:272" ht="15" x14ac:dyDescent="0.25">
      <c r="B26" s="330"/>
      <c r="C26" s="369"/>
      <c r="D26" s="332"/>
      <c r="E26" s="330"/>
      <c r="F26" s="330"/>
      <c r="G26" s="330"/>
      <c r="H26" s="330"/>
      <c r="I26" s="333"/>
      <c r="J26" s="334"/>
      <c r="K26" s="334"/>
      <c r="L26" s="335"/>
      <c r="M26" s="336"/>
      <c r="N26" s="337"/>
      <c r="O26" s="338"/>
      <c r="P26" s="338"/>
      <c r="Q26" s="339"/>
      <c r="R26" s="337"/>
      <c r="S26" s="338"/>
      <c r="T26" s="338"/>
      <c r="U26" s="371"/>
      <c r="V26" s="337"/>
      <c r="W26" s="338"/>
      <c r="X26" s="338"/>
      <c r="Y26" s="339"/>
      <c r="Z26" s="337"/>
      <c r="AA26" s="339"/>
      <c r="AB26" s="337"/>
      <c r="AC26" s="339"/>
      <c r="AD26" s="337"/>
      <c r="AE26" s="338"/>
      <c r="AF26" s="339"/>
      <c r="AG26" s="337"/>
      <c r="AH26" s="338"/>
      <c r="AI26" s="339"/>
      <c r="AJ26" s="337"/>
      <c r="AK26" s="338"/>
      <c r="AL26" s="339"/>
      <c r="AM26" s="337"/>
      <c r="AN26" s="338"/>
      <c r="AO26" s="339"/>
      <c r="AP26" s="337"/>
      <c r="AQ26" s="338"/>
      <c r="AR26" s="339"/>
      <c r="AS26" s="337"/>
      <c r="AT26" s="338"/>
      <c r="AU26" s="339"/>
      <c r="AV26" s="337"/>
      <c r="AW26" s="338"/>
      <c r="AX26" s="339"/>
      <c r="AY26" s="337"/>
      <c r="AZ26" s="338"/>
      <c r="BA26" s="339"/>
      <c r="BB26" s="337"/>
      <c r="BC26" s="338"/>
      <c r="BD26" s="339"/>
      <c r="BE26" s="337"/>
      <c r="BF26" s="338"/>
      <c r="BG26" s="339"/>
      <c r="BH26" s="337"/>
      <c r="BI26" s="338"/>
      <c r="BJ26" s="339"/>
      <c r="BK26" s="337"/>
      <c r="BL26" s="338"/>
      <c r="BM26" s="339"/>
      <c r="BN26" s="337"/>
      <c r="BO26" s="338"/>
      <c r="BP26" s="339"/>
      <c r="BQ26" s="337"/>
      <c r="BR26" s="338"/>
      <c r="BS26" s="339"/>
      <c r="BT26" s="337"/>
      <c r="BU26" s="338"/>
      <c r="BV26" s="339"/>
      <c r="BW26" s="337"/>
      <c r="BX26" s="338"/>
      <c r="BY26" s="339"/>
      <c r="BZ26" s="337"/>
      <c r="CA26" s="338"/>
      <c r="CB26" s="339"/>
      <c r="CC26" s="337"/>
      <c r="CD26" s="340"/>
      <c r="CE26" s="339"/>
      <c r="CF26" s="337"/>
      <c r="CG26" s="338"/>
      <c r="CH26" s="339"/>
      <c r="CI26" s="337"/>
      <c r="CJ26" s="338"/>
      <c r="CK26" s="339"/>
      <c r="CL26" s="337"/>
      <c r="CM26" s="338"/>
      <c r="CN26" s="338"/>
      <c r="CO26" s="338"/>
      <c r="CP26" s="338"/>
      <c r="CQ26" s="339"/>
      <c r="CR26" s="337"/>
      <c r="CS26" s="338"/>
      <c r="CT26" s="339"/>
      <c r="CU26" s="337"/>
      <c r="CV26" s="338"/>
      <c r="CW26" s="339"/>
      <c r="CX26" s="337"/>
      <c r="CY26" s="338"/>
      <c r="CZ26" s="339"/>
      <c r="DA26" s="337"/>
      <c r="DB26" s="338"/>
      <c r="DC26" s="339"/>
      <c r="DD26" s="337"/>
      <c r="DE26" s="338"/>
      <c r="DF26" s="339"/>
      <c r="DG26" s="337"/>
      <c r="DH26" s="338"/>
      <c r="DI26" s="339"/>
      <c r="DJ26" s="337"/>
      <c r="DK26" s="338"/>
      <c r="DL26" s="339"/>
      <c r="DM26" s="337"/>
      <c r="DN26" s="338"/>
      <c r="DO26" s="339"/>
      <c r="DP26" s="331"/>
      <c r="DQ26" s="341"/>
      <c r="DR26" s="341"/>
      <c r="DS26" s="342"/>
      <c r="DT26" s="336"/>
      <c r="DU26" s="343"/>
      <c r="DV26" s="344"/>
      <c r="DW26" s="345"/>
      <c r="DX26" s="346"/>
      <c r="DY26" s="346"/>
      <c r="DZ26" s="346"/>
      <c r="EA26" s="346"/>
      <c r="EB26" s="347"/>
      <c r="EC26" s="348"/>
      <c r="ED26" s="348"/>
      <c r="EE26" s="348"/>
      <c r="EF26" s="348"/>
      <c r="EG26" s="348"/>
      <c r="EH26" s="348"/>
      <c r="EI26" s="348"/>
      <c r="EJ26" s="348"/>
      <c r="EK26" s="349"/>
      <c r="EL26" s="350"/>
      <c r="EM26" s="350"/>
      <c r="EN26" s="350"/>
      <c r="EO26" s="350"/>
      <c r="EP26" s="350"/>
      <c r="EQ26" s="350"/>
      <c r="ER26" s="350"/>
      <c r="ES26" s="350"/>
      <c r="ET26" s="351"/>
      <c r="EU26" s="352"/>
      <c r="EV26" s="352"/>
      <c r="EW26" s="352"/>
      <c r="EX26" s="352"/>
      <c r="EY26" s="352"/>
      <c r="EZ26" s="352"/>
      <c r="FA26" s="352"/>
      <c r="FB26" s="352"/>
      <c r="FC26" s="352"/>
      <c r="FD26" s="352"/>
      <c r="FE26" s="352"/>
      <c r="FF26" s="353"/>
      <c r="FG26" s="345"/>
      <c r="FH26" s="346"/>
      <c r="FI26" s="346"/>
      <c r="FJ26" s="346"/>
      <c r="FK26" s="346"/>
      <c r="FL26" s="347"/>
      <c r="FM26" s="348"/>
      <c r="FN26" s="348"/>
      <c r="FO26" s="348"/>
      <c r="FP26" s="348"/>
      <c r="FQ26" s="348"/>
      <c r="FR26" s="348"/>
      <c r="FS26" s="348"/>
      <c r="FT26" s="348"/>
      <c r="FU26" s="349"/>
      <c r="FV26" s="350"/>
      <c r="FW26" s="350"/>
      <c r="FX26" s="350"/>
      <c r="FY26" s="350"/>
      <c r="FZ26" s="350"/>
      <c r="GA26" s="350"/>
      <c r="GB26" s="350"/>
      <c r="GC26" s="350"/>
      <c r="GD26" s="351"/>
      <c r="GE26" s="352"/>
      <c r="GF26" s="352"/>
      <c r="GG26" s="352"/>
      <c r="GH26" s="352"/>
      <c r="GI26" s="352"/>
      <c r="GJ26" s="352"/>
      <c r="GK26" s="352"/>
      <c r="GL26" s="352"/>
      <c r="GM26" s="352"/>
      <c r="GN26" s="352"/>
      <c r="GO26" s="352"/>
      <c r="GP26" s="353"/>
      <c r="GQ26" s="345"/>
      <c r="GR26" s="346"/>
      <c r="GS26" s="346"/>
      <c r="GT26" s="346"/>
      <c r="GU26" s="346"/>
      <c r="GV26" s="347"/>
      <c r="GW26" s="348"/>
      <c r="GX26" s="348"/>
      <c r="GY26" s="348"/>
      <c r="GZ26" s="348"/>
      <c r="HA26" s="348"/>
      <c r="HB26" s="348"/>
      <c r="HC26" s="348"/>
      <c r="HD26" s="348"/>
      <c r="HE26" s="349"/>
      <c r="HF26" s="350"/>
      <c r="HG26" s="350"/>
      <c r="HH26" s="350"/>
      <c r="HI26" s="350"/>
      <c r="HJ26" s="350"/>
      <c r="HK26" s="350"/>
      <c r="HL26" s="350"/>
      <c r="HM26" s="350"/>
      <c r="HN26" s="351"/>
      <c r="HO26" s="352"/>
      <c r="HP26" s="352"/>
      <c r="HQ26" s="352"/>
      <c r="HR26" s="352"/>
      <c r="HS26" s="352"/>
      <c r="HT26" s="352"/>
      <c r="HU26" s="352"/>
      <c r="HV26" s="352"/>
      <c r="HW26" s="352"/>
      <c r="HX26" s="352"/>
      <c r="HY26" s="352"/>
      <c r="HZ26" s="353"/>
      <c r="IA26" s="354"/>
      <c r="IB26" s="345"/>
      <c r="IC26" s="346"/>
      <c r="ID26" s="346"/>
      <c r="IE26" s="346"/>
      <c r="IF26" s="346"/>
      <c r="IG26" s="347"/>
      <c r="IH26" s="348"/>
      <c r="II26" s="348"/>
      <c r="IJ26" s="348"/>
      <c r="IK26" s="348"/>
      <c r="IL26" s="348"/>
      <c r="IM26" s="348"/>
      <c r="IN26" s="348"/>
      <c r="IO26" s="348"/>
      <c r="IP26" s="349"/>
      <c r="IQ26" s="350"/>
      <c r="IR26" s="350"/>
      <c r="IS26" s="350"/>
      <c r="IT26" s="350"/>
      <c r="IU26" s="350"/>
      <c r="IV26" s="350"/>
      <c r="IW26" s="350"/>
      <c r="IX26" s="350"/>
      <c r="IY26" s="351"/>
      <c r="IZ26" s="352"/>
      <c r="JA26" s="352"/>
      <c r="JB26" s="352"/>
      <c r="JC26" s="352"/>
      <c r="JD26" s="352"/>
      <c r="JE26" s="352"/>
      <c r="JF26" s="352"/>
      <c r="JG26" s="352"/>
      <c r="JH26" s="352"/>
      <c r="JI26" s="352"/>
      <c r="JJ26" s="352"/>
      <c r="JK26" s="391"/>
      <c r="JL26" s="391"/>
    </row>
    <row r="27" spans="1:272" ht="15" x14ac:dyDescent="0.25">
      <c r="A27" s="13" t="s">
        <v>1127</v>
      </c>
      <c r="B27" s="368">
        <v>1</v>
      </c>
      <c r="C27" s="647" t="s">
        <v>216</v>
      </c>
      <c r="D27" s="399">
        <v>44287</v>
      </c>
      <c r="E27" s="17">
        <v>4</v>
      </c>
      <c r="F27" s="6">
        <v>11581897</v>
      </c>
      <c r="G27" s="17" t="s">
        <v>217</v>
      </c>
      <c r="H27" s="17" t="s">
        <v>218</v>
      </c>
      <c r="I27" s="20" t="s">
        <v>219</v>
      </c>
      <c r="J27" s="6" t="s">
        <v>505</v>
      </c>
      <c r="K27" s="6" t="s">
        <v>543</v>
      </c>
      <c r="L27" s="400" t="s">
        <v>1192</v>
      </c>
      <c r="M27" s="401" t="s">
        <v>220</v>
      </c>
      <c r="N27" s="21">
        <v>72</v>
      </c>
      <c r="O27" s="103"/>
      <c r="P27" s="101"/>
      <c r="Q27" s="102"/>
      <c r="R27" s="646">
        <v>64</v>
      </c>
      <c r="S27" s="103"/>
      <c r="T27" s="101"/>
      <c r="U27" s="102"/>
      <c r="V27" s="665">
        <v>82.910003662109375</v>
      </c>
      <c r="W27" s="103"/>
      <c r="X27" s="101"/>
      <c r="Y27" s="102"/>
      <c r="Z27" s="21" t="s">
        <v>177</v>
      </c>
      <c r="AA27" s="267"/>
      <c r="AB27" s="646" t="s">
        <v>175</v>
      </c>
      <c r="AC27" s="267"/>
      <c r="AD27" s="21">
        <v>74.379997253417969</v>
      </c>
      <c r="AE27" s="103"/>
      <c r="AF27" s="267"/>
      <c r="AG27" s="21">
        <v>72.319999694824219</v>
      </c>
      <c r="AH27" s="103"/>
      <c r="AI27" s="267"/>
      <c r="AJ27" s="21">
        <v>52</v>
      </c>
      <c r="AK27" s="103"/>
      <c r="AL27" s="267"/>
      <c r="AM27" s="21">
        <v>76.5</v>
      </c>
      <c r="AN27" s="103"/>
      <c r="AO27" s="267"/>
      <c r="AP27" s="21">
        <v>77</v>
      </c>
      <c r="AQ27" s="103"/>
      <c r="AR27" s="267"/>
      <c r="AS27" s="21">
        <v>71</v>
      </c>
      <c r="AT27" s="103"/>
      <c r="AU27" s="267"/>
      <c r="AV27" s="21">
        <v>75.30999755859375</v>
      </c>
      <c r="AW27" s="103"/>
      <c r="AX27" s="267"/>
      <c r="AY27" s="646">
        <v>71.339996337890625</v>
      </c>
      <c r="AZ27" s="103"/>
      <c r="BA27" s="267"/>
      <c r="BB27" s="21">
        <v>71</v>
      </c>
      <c r="BC27" s="103"/>
      <c r="BD27" s="267"/>
      <c r="BE27" s="665">
        <v>60</v>
      </c>
      <c r="BF27" s="103"/>
      <c r="BG27" s="267"/>
      <c r="BH27" s="665">
        <v>61.299999237060547</v>
      </c>
      <c r="BI27" s="103"/>
      <c r="BJ27" s="267"/>
      <c r="BK27" s="646" t="s">
        <v>175</v>
      </c>
      <c r="BL27" s="103"/>
      <c r="BM27" s="267"/>
      <c r="BN27" s="665">
        <v>51.419998168945313</v>
      </c>
      <c r="BO27" s="103"/>
      <c r="BP27" s="267"/>
      <c r="BQ27" s="21" t="s">
        <v>177</v>
      </c>
      <c r="BR27" s="103"/>
      <c r="BS27" s="267"/>
      <c r="BT27" s="665">
        <v>83.199996948242188</v>
      </c>
      <c r="BU27" s="103"/>
      <c r="BV27" s="267"/>
      <c r="BW27" s="646" t="s">
        <v>175</v>
      </c>
      <c r="BX27" s="103"/>
      <c r="BY27" s="267"/>
      <c r="BZ27" s="646" t="s">
        <v>175</v>
      </c>
      <c r="CA27" s="103"/>
      <c r="CB27" s="267"/>
      <c r="CC27" s="21" t="s">
        <v>1090</v>
      </c>
      <c r="CD27" s="284"/>
      <c r="CE27" s="267"/>
      <c r="CF27" s="21"/>
      <c r="CG27" s="103"/>
      <c r="CH27" s="267"/>
      <c r="CI27" s="21"/>
      <c r="CJ27" s="103"/>
      <c r="CK27" s="267"/>
      <c r="CL27" s="21"/>
      <c r="CM27" s="103"/>
      <c r="CN27" s="103"/>
      <c r="CO27" s="103"/>
      <c r="CP27" s="103"/>
      <c r="CQ27" s="267"/>
      <c r="CR27" s="21"/>
      <c r="CS27" s="103"/>
      <c r="CT27" s="267"/>
      <c r="CU27" s="21"/>
      <c r="CV27" s="103"/>
      <c r="CW27" s="267"/>
      <c r="CX27" s="21"/>
      <c r="CY27" s="103"/>
      <c r="CZ27" s="267"/>
      <c r="DA27" s="21"/>
      <c r="DB27" s="103"/>
      <c r="DC27" s="267"/>
      <c r="DD27" s="21"/>
      <c r="DE27" s="103"/>
      <c r="DF27" s="267"/>
      <c r="DG27" s="21"/>
      <c r="DH27" s="103"/>
      <c r="DI27" s="267"/>
      <c r="DJ27" s="21"/>
      <c r="DK27" s="103"/>
      <c r="DL27" s="267"/>
      <c r="DM27" s="21"/>
      <c r="DN27" s="103"/>
      <c r="DO27" s="267"/>
      <c r="DP27" s="213"/>
      <c r="DQ27" s="212"/>
      <c r="DR27" s="212"/>
      <c r="DS27" s="279">
        <f t="shared" ref="DS27" si="146">AVERAGE(BE27:DO27)</f>
        <v>63.979998588562012</v>
      </c>
      <c r="DT27" s="214"/>
      <c r="DU27" s="215">
        <f t="shared" ref="DU27" si="147">IF(DS27&gt;80, 4, (DS27-50)/20+2.5)</f>
        <v>3.1989999294281004</v>
      </c>
      <c r="DV27" s="618">
        <f t="shared" ref="DV27:DV41" si="148">COUNTIF(N27:DO27, DV$1)+COUNTIF(N27:DO27, DV$2)</f>
        <v>0</v>
      </c>
      <c r="DW27" s="228">
        <f>IF(COUNTIF($N27:$Q27, FF$1)&gt;0, DW$2, 0)</f>
        <v>0</v>
      </c>
      <c r="DX27" s="229">
        <f>IF(COUNTIF($R27:$U27, FF$1)&gt;0, DX$2, 0)</f>
        <v>0</v>
      </c>
      <c r="DY27" s="229">
        <f>IF(COUNTIF($V27:$Y27, FF$1)&gt;0, DY$2, 0)</f>
        <v>0</v>
      </c>
      <c r="DZ27" s="229">
        <f>IF(COUNTIF($Z27:$AA27, FF$1)&gt;0, DZ$2, 0)</f>
        <v>0</v>
      </c>
      <c r="EA27" s="229">
        <f>IF(COUNTIF($AB27:$AC27, FF$1)&gt;0, EA$2, 0)</f>
        <v>0</v>
      </c>
      <c r="EB27" s="230">
        <f>IF(COUNTIF($AD27:$AF27, $FF$1)&gt;0, EB$2, 0)</f>
        <v>0</v>
      </c>
      <c r="EC27" s="231">
        <f>IF(COUNTIF($AG27:$AI27, $FF$1)&gt;0, EC$2, 0)</f>
        <v>0</v>
      </c>
      <c r="ED27" s="231">
        <f>IF(COUNTIF($AJ27:$AL27, $FF$1)&gt;0, ED$2, 0)</f>
        <v>0</v>
      </c>
      <c r="EE27" s="231">
        <f>IF(COUNTIF($AM27:$AO27, $FF$1)&gt;0, EE$2, 0)</f>
        <v>0</v>
      </c>
      <c r="EF27" s="231">
        <f>IF(COUNTIF($AP27:$AR27, $FF$1)&gt;0, EF$2, 0)</f>
        <v>0</v>
      </c>
      <c r="EG27" s="231">
        <f>IF(COUNTIF($AS27:$AU27, $FF$1)&gt;0, EG$2, 0)</f>
        <v>0</v>
      </c>
      <c r="EH27" s="231">
        <f>IF(COUNTIF($AV27:$AX27, $FF$1)&gt;0, EH$2, 0)</f>
        <v>0</v>
      </c>
      <c r="EI27" s="231">
        <f>IF(COUNTIF($AY27:$BA27, $FF$1)&gt;0, EI$2, 0)</f>
        <v>0</v>
      </c>
      <c r="EJ27" s="231">
        <f>IF(COUNTIF($BB27:$BD27, $FF$1)&gt;0, EJ$2, 0)</f>
        <v>0</v>
      </c>
      <c r="EK27" s="232">
        <f>IF(COUNTIF($BE27:$BG27, $FF$1)&gt;0, EK$2, 0)</f>
        <v>0</v>
      </c>
      <c r="EL27" s="233">
        <f>IF(COUNTIF($BH27:$BJ27, $FF$1)&gt;0, EL$2, 0)</f>
        <v>0</v>
      </c>
      <c r="EM27" s="233">
        <f>IF(COUNTIF($BK27:$BM27, $FF$1)&gt;0, EM$2, 0)</f>
        <v>0</v>
      </c>
      <c r="EN27" s="233">
        <f>IF(COUNTIF($BN27:$BP27, $FF$1)&gt;0, EN$2, 0)</f>
        <v>0</v>
      </c>
      <c r="EO27" s="233">
        <f>IF(COUNTIF($BQ27:$BS27, $FF$1)&gt;0, EO$2, 0)</f>
        <v>0</v>
      </c>
      <c r="EP27" s="233">
        <f>IF(COUNTIF($BT27:$BV27, $FF$1)&gt;0, EP$2, 0)</f>
        <v>0</v>
      </c>
      <c r="EQ27" s="233">
        <f>IF(COUNTIF($BW27:$BY27, $FF$1)&gt;0, EQ$2, 0)</f>
        <v>0</v>
      </c>
      <c r="ER27" s="233">
        <f>IF(COUNTIF($BZ27:$CB27, $FF$1)&gt;0, ER$2, 0)</f>
        <v>0</v>
      </c>
      <c r="ES27" s="233">
        <f>IF(COUNTIF($CC27:$CE27, $FF$1)&gt;0, ES$2, 0)</f>
        <v>0</v>
      </c>
      <c r="ET27" s="234">
        <f>IF(COUNTIF($CF27:$CH27, $FF$1)&gt;0, ET$2, 0)</f>
        <v>0</v>
      </c>
      <c r="EU27" s="235">
        <f>IF(COUNTIF($CI27:$CK27, $FF$1)&gt;0, EU$2, 0)</f>
        <v>0</v>
      </c>
      <c r="EV27" s="235">
        <f>IF(COUNTIF($CL27:$CN27, $FF$1)&gt;0, EV$2, 0)</f>
        <v>0</v>
      </c>
      <c r="EW27" s="235">
        <f>IF(COUNTIF($CO27:$CQ27, $FF$1)&gt;0, EW$2, 0)</f>
        <v>0</v>
      </c>
      <c r="EX27" s="235">
        <f>IF(COUNTIF($CR27:$CT27, $FF$1)&gt;0, EX$2, 0)</f>
        <v>0</v>
      </c>
      <c r="EY27" s="235">
        <f>IF(COUNTIF($CU27:$CW27, $FF$1)&gt;0, EY$2, 0)</f>
        <v>0</v>
      </c>
      <c r="EZ27" s="235">
        <f>IF(COUNTIF($CX27:$CZ27, $FF$1)&gt;0, EZ$2, 0)</f>
        <v>0</v>
      </c>
      <c r="FA27" s="235">
        <f>IF(COUNTIF($DA27:$DC27, $FF$1)&gt;0, FA$2, 0)</f>
        <v>0</v>
      </c>
      <c r="FB27" s="235">
        <f>IF(COUNTIF($DD27:$DF27, $FF$1)&gt;0, FB$2, 0)</f>
        <v>0</v>
      </c>
      <c r="FC27" s="235">
        <f>IF(COUNTIF($DG27:$DI27, $FF$1)&gt;0, FC$2, 0)</f>
        <v>0</v>
      </c>
      <c r="FD27" s="235">
        <f>IF(COUNTIF($DJ27:$DL27, $FF$1)&gt;0, FD$2, 0)</f>
        <v>0</v>
      </c>
      <c r="FE27" s="235">
        <f>IF(COUNTIF($DM27:$DO27, $FF$1)&gt;0, FE$2, 0)</f>
        <v>0</v>
      </c>
      <c r="FF27" s="236">
        <f>SUM(DW27:FE27)</f>
        <v>0</v>
      </c>
      <c r="FG27" s="237">
        <f>IF(COUNTIF($N27:$Q27, GP$1)&gt;0, FG$2, 0)</f>
        <v>0</v>
      </c>
      <c r="FH27" s="229">
        <f>IF(COUNTIF($R27:$U27, GP$1)&gt;0, FH$2, 0)</f>
        <v>0</v>
      </c>
      <c r="FI27" s="229">
        <f>IF(COUNTIF($V27:$Y27, GP$1)&gt;0, FI$2, 0)</f>
        <v>0</v>
      </c>
      <c r="FJ27" s="229">
        <f>IF(COUNTIF($Z27:$AA27, GP$1)&gt;0, FJ$2, 0)</f>
        <v>0</v>
      </c>
      <c r="FK27" s="229">
        <f>IF(COUNTIF($AB27:$AC27, GP$1)&gt;0, FK$2, 0)</f>
        <v>2</v>
      </c>
      <c r="FL27" s="230">
        <f>IF(COUNTIF($AD27:$AF27, $GP$1)&gt;0, FL$2, 0)</f>
        <v>0</v>
      </c>
      <c r="FM27" s="231">
        <f>IF(COUNTIF($AG27:$AI27, $GP$1)&gt;0, FM$2, 0)</f>
        <v>0</v>
      </c>
      <c r="FN27" s="231">
        <f>IF(COUNTIF($AJ27:$AL27, $GP$1)&gt;0, FN$2, 0)</f>
        <v>0</v>
      </c>
      <c r="FO27" s="231">
        <f>IF(COUNTIF($AM27:$AO27, $GP$1)&gt;0, FO$2, 0)</f>
        <v>0</v>
      </c>
      <c r="FP27" s="231">
        <f>IF(COUNTIF($AP27:$AR27, $GP$1)&gt;0, FP$2, 0)</f>
        <v>0</v>
      </c>
      <c r="FQ27" s="231">
        <f>IF(COUNTIF($AS27:$AU27, $GP$1)&gt;0, FQ$2, 0)</f>
        <v>0</v>
      </c>
      <c r="FR27" s="231">
        <f>IF(COUNTIF($AV27:$AX27, $GP$1)&gt;0, FR$2, 0)</f>
        <v>0</v>
      </c>
      <c r="FS27" s="231">
        <f>IF(COUNTIF($AY27:$BA27, $GP$1)&gt;0, FS$2, 0)</f>
        <v>0</v>
      </c>
      <c r="FT27" s="231">
        <f>IF(COUNTIF($BB27:$BD27, $GP$1)&gt;0, FT$2, 0)</f>
        <v>0</v>
      </c>
      <c r="FU27" s="232">
        <f>IF(COUNTIF($BE27:$BG27, $GP$1)&gt;0, FU$2, 0)</f>
        <v>0</v>
      </c>
      <c r="FV27" s="233">
        <f>IF(COUNTIF($BH27:$BJ27, $GP$1)&gt;0, FV$2, 0)</f>
        <v>0</v>
      </c>
      <c r="FW27" s="233">
        <f>IF(COUNTIF($BK27:$BM27, $GP$1)&gt;0, FW$2, 0)</f>
        <v>5</v>
      </c>
      <c r="FX27" s="233">
        <f>IF(COUNTIF($BN27:$BP27, $GP$1)&gt;0, FX$2, 0)</f>
        <v>0</v>
      </c>
      <c r="FY27" s="233">
        <f>IF(COUNTIF($BQ27:$BS27, $GP$1)&gt;0, FY$2, 0)</f>
        <v>0</v>
      </c>
      <c r="FZ27" s="233">
        <f>IF(COUNTIF($BT27:$BV27, $GP$1)&gt;0, FZ$2, 0)</f>
        <v>0</v>
      </c>
      <c r="GA27" s="233">
        <f>IF(COUNTIF($BW27:$BY27, $GP$1)&gt;0, GA$2, 0)</f>
        <v>4</v>
      </c>
      <c r="GB27" s="233">
        <f>IF(COUNTIF($BZ27:$CB27, $GP$1)&gt;0, GB$2, 0)</f>
        <v>4</v>
      </c>
      <c r="GC27" s="233">
        <f>IF(COUNTIF($CC27:$CE27, $GP$1)&gt;0, GC$2, 0)</f>
        <v>0</v>
      </c>
      <c r="GD27" s="234">
        <f>IF(COUNTIF($CF27:$CH27, $GP$1)&gt;0, GD$2, 0)</f>
        <v>0</v>
      </c>
      <c r="GE27" s="235">
        <f>IF(COUNTIF($CI27:$CK27, $GP$1)&gt;0, GE$2, 0)</f>
        <v>0</v>
      </c>
      <c r="GF27" s="235">
        <f>IF(COUNTIF($CL27:$CN27, $GP$1)&gt;0, GF$2, 0)</f>
        <v>0</v>
      </c>
      <c r="GG27" s="235">
        <f>IF(COUNTIF($CO27:$CQ27, $GP$1)&gt;0, GG$2, 0)</f>
        <v>0</v>
      </c>
      <c r="GH27" s="235">
        <f>IF(COUNTIF($CR27:$CT27, $GP$1)&gt;0, GH$2, 0)</f>
        <v>0</v>
      </c>
      <c r="GI27" s="235">
        <f>IF(COUNTIF($CU27:$CW27, $GP$1)&gt;0, GI$2, 0)</f>
        <v>0</v>
      </c>
      <c r="GJ27" s="235">
        <f>IF(COUNTIF($CX27:$CZ27, $GP$1)&gt;0, GJ$2, 0)</f>
        <v>0</v>
      </c>
      <c r="GK27" s="235">
        <f>IF(COUNTIF($DA27:$DC27, $GP$1)&gt;0, GK$2, 0)</f>
        <v>0</v>
      </c>
      <c r="GL27" s="235">
        <f>IF(COUNTIF($DD27:$DF27, $GP$1)&gt;0, GL$2, 0)</f>
        <v>0</v>
      </c>
      <c r="GM27" s="235">
        <f>IF(COUNTIF($DG27:$DI27, $GP$1)&gt;0, GM$2, 0)</f>
        <v>0</v>
      </c>
      <c r="GN27" s="235">
        <f>IF(COUNTIF($DJ27:$DL27, $GP$1)&gt;0, GN$2, 0)</f>
        <v>0</v>
      </c>
      <c r="GO27" s="235">
        <f>IF(COUNTIF($DM27:$DO27, $GP$1)&gt;0, GO$2, 0)</f>
        <v>0</v>
      </c>
      <c r="GP27" s="236">
        <f>SUM(FG27:GO27)</f>
        <v>15</v>
      </c>
      <c r="GQ27" s="237">
        <f>IF(COUNTIF($N27:$Q27, HZ$1)&gt;0, GQ$2, 0)</f>
        <v>0</v>
      </c>
      <c r="GR27" s="229">
        <f>IF(COUNTIF($R27:$U27, HZ$1)&gt;0, GR$2, 0)</f>
        <v>0</v>
      </c>
      <c r="GS27" s="229">
        <f>IF(COUNTIF($V27:$Y27, HZ$1)&gt;0, GS$2, 0)</f>
        <v>0</v>
      </c>
      <c r="GT27" s="229">
        <f>IF(COUNTIF($Z27:$AA27, HZ$1)&gt;0, GT$2, 0)</f>
        <v>3</v>
      </c>
      <c r="GU27" s="229">
        <f>IF(COUNTIF($AB27:$AC27, HZ$1)&gt;0, GU$2, 0)</f>
        <v>0</v>
      </c>
      <c r="GV27" s="230">
        <f>IF(COUNTIF($AD27:$AF27, $HZ$1)&gt;0, GV$2, 0)</f>
        <v>0</v>
      </c>
      <c r="GW27" s="231">
        <f>IF(COUNTIF($AG27:$AI27, $HZ$1)&gt;0, GW$2, 0)</f>
        <v>0</v>
      </c>
      <c r="GX27" s="231">
        <f>IF(COUNTIF($AJ27:$AL27, $HZ$1)&gt;0, GX$2, 0)</f>
        <v>0</v>
      </c>
      <c r="GY27" s="231">
        <f>IF(COUNTIF($AM27:$AO27, $HZ$1)&gt;0, GY$2, 0)</f>
        <v>0</v>
      </c>
      <c r="GZ27" s="231">
        <f>IF(COUNTIF($AP27:$AR27, $HZ$1)&gt;0, GZ$2, 0)</f>
        <v>0</v>
      </c>
      <c r="HA27" s="231">
        <f>IF(COUNTIF($AS27:$AU27, $HZ$1)&gt;0, HA$2, 0)</f>
        <v>0</v>
      </c>
      <c r="HB27" s="231">
        <f>IF(COUNTIF($AV27:$AX27, $HZ$1)&gt;0, HB$2, 0)</f>
        <v>0</v>
      </c>
      <c r="HC27" s="231">
        <f>IF(COUNTIF($AY27:$BA27, $HZ$1)&gt;0, HC$2, 0)</f>
        <v>0</v>
      </c>
      <c r="HD27" s="231">
        <f>IF(COUNTIF($BB27:$BD27, $HZ$1)&gt;0, HD$2, 0)</f>
        <v>0</v>
      </c>
      <c r="HE27" s="232">
        <f>IF(COUNTIF($BE27:$BG27, $HZ$1)&gt;0, HE$2, 0)</f>
        <v>0</v>
      </c>
      <c r="HF27" s="233">
        <f>IF(COUNTIF($BH27:$BJ27, $HZ$1)&gt;0, HF$2, 0)</f>
        <v>0</v>
      </c>
      <c r="HG27" s="233">
        <f>IF(COUNTIF($BK27:$BM27, $HZ$1)&gt;0, HG$2, 0)</f>
        <v>0</v>
      </c>
      <c r="HH27" s="233">
        <f>IF(COUNTIF($BN27:$BP27, $HZ$1)&gt;0, HH$2, 0)</f>
        <v>0</v>
      </c>
      <c r="HI27" s="233">
        <f>IF(COUNTIF($BQ27:$BS27, $HZ$1)&gt;0, HI$2, 0)</f>
        <v>5</v>
      </c>
      <c r="HJ27" s="233">
        <f>IF(COUNTIF($BT27:$BV27, $HZ$1)&gt;0, HJ$2, 0)</f>
        <v>0</v>
      </c>
      <c r="HK27" s="233">
        <f>IF(COUNTIF($BW27:$BY27, $HZ$1)&gt;0, HK$2, 0)</f>
        <v>0</v>
      </c>
      <c r="HL27" s="233">
        <f>IF(COUNTIF($BZ27:$CB27, $HZ$1)&gt;0, HL$2, 0)</f>
        <v>0</v>
      </c>
      <c r="HM27" s="233">
        <f>IF(COUNTIF($CC27:$CE27, $HZ$1)&gt;0, HM$2, 0)</f>
        <v>0</v>
      </c>
      <c r="HN27" s="234">
        <f>IF(COUNTIF($CF27:$CH27, $HZ$1)&gt;0, HN$2, 0)</f>
        <v>0</v>
      </c>
      <c r="HO27" s="235">
        <f>IF(COUNTIF($CI27:$CK27, $HZ$1)&gt;0, HO$2, 0)</f>
        <v>0</v>
      </c>
      <c r="HP27" s="235">
        <f>IF(COUNTIF($CL27:$CN27, $HZ$1)&gt;0, HP$2, 0)</f>
        <v>0</v>
      </c>
      <c r="HQ27" s="235">
        <f>IF(COUNTIF($CO27:$CQ27, $HZ$1)&gt;0, HQ$2, 0)</f>
        <v>0</v>
      </c>
      <c r="HR27" s="235">
        <f>IF(COUNTIF($CR27:$CT27, $HZ$1)&gt;0, HR$2, 0)</f>
        <v>0</v>
      </c>
      <c r="HS27" s="235">
        <f>IF(COUNTIF($CU27:$CW27, $HZ$1)&gt;0, HS$2, 0)</f>
        <v>0</v>
      </c>
      <c r="HT27" s="235">
        <f>IF(COUNTIF($CX27:$CZ27, $HZ$1)&gt;0, HT$2, 0)</f>
        <v>0</v>
      </c>
      <c r="HU27" s="235">
        <f>IF(COUNTIF($DA27:$DC27, $HZ$1)&gt;0, HU$2, 0)</f>
        <v>0</v>
      </c>
      <c r="HV27" s="235">
        <f>IF(COUNTIF($DD27:$DF27, $HZ$1)&gt;0, HV$2, 0)</f>
        <v>0</v>
      </c>
      <c r="HW27" s="235">
        <f>IF(COUNTIF($DG27:$DI27, $HZ$1)&gt;0, HW$2, 0)</f>
        <v>0</v>
      </c>
      <c r="HX27" s="235">
        <f>IF(COUNTIF($DJ27:$DL27, $HZ$1)&gt;0, HX$2, 0)</f>
        <v>0</v>
      </c>
      <c r="HY27" s="235">
        <f>IF(COUNTIF($DM27:$DO27, $HZ$1)&gt;0, HY$2, 0)</f>
        <v>0</v>
      </c>
      <c r="HZ27" s="236">
        <f>SUM(GQ27:HY27)</f>
        <v>8</v>
      </c>
      <c r="IA27" s="238">
        <f>IF(COUNTIF($DJ27:$DL27, $IC$1)&gt;0, IA$2, 0)</f>
        <v>0</v>
      </c>
      <c r="IB27" s="237">
        <f>IF(MAX($N27:$Q27)&gt;=40, IB$2, 0)</f>
        <v>3</v>
      </c>
      <c r="IC27" s="229">
        <f>IF(MAX($R27:$U27)&gt;=40, IC$2, 0)</f>
        <v>3</v>
      </c>
      <c r="ID27" s="229">
        <f>IF(MAX($V27:$Y27)&gt;=40, ID$2, 0)</f>
        <v>3</v>
      </c>
      <c r="IE27" s="229">
        <f>IF(MAX($Z27:$AA27)&gt;=40, IE$2, 0)</f>
        <v>0</v>
      </c>
      <c r="IF27" s="229">
        <f>IF(MAX($AB27:$AC27)&gt;=40, IF$2, 0)</f>
        <v>0</v>
      </c>
      <c r="IG27" s="230">
        <f>IF(MAX($AD27:$AF27)&gt;=40, IG$2, 0)</f>
        <v>15</v>
      </c>
      <c r="IH27" s="231">
        <f>IF(MAX($AG27:$AI27)&gt;=40, IH$2, 0)</f>
        <v>10</v>
      </c>
      <c r="II27" s="231">
        <f>IF(MAX($AJ27:$AL27)&gt;=40, II$2, 0)</f>
        <v>20</v>
      </c>
      <c r="IJ27" s="231">
        <f>IF(MAX($AM27:$AO27)&gt;=40, IJ$2, 0)</f>
        <v>15</v>
      </c>
      <c r="IK27" s="231">
        <f>IF(MAX($AP27:$AR27)&gt;=40, IK$2, 0)</f>
        <v>15</v>
      </c>
      <c r="IL27" s="231">
        <f>IF(MAX($AS27:$AU27)&gt;=40, IL$2, 0)</f>
        <v>5</v>
      </c>
      <c r="IM27" s="231">
        <f>IF(MAX($AV27:$AX27)&gt;=40, IM$2, 0)</f>
        <v>15</v>
      </c>
      <c r="IN27" s="231">
        <f>IF(MAX($AY27:$BA27)&gt;=40, IN$2, 0)</f>
        <v>15</v>
      </c>
      <c r="IO27" s="231">
        <f>IF(MAX($BB27:$BD27)&gt;=40, IO$2, 0)</f>
        <v>10</v>
      </c>
      <c r="IP27" s="232">
        <f>IF(MAX($BE27:$BG27)&gt;=40, IP$2, 0)</f>
        <v>10</v>
      </c>
      <c r="IQ27" s="233">
        <f>IF(MAX($BH27:$BJ27)&gt;=40, IQ$2, 0)</f>
        <v>20</v>
      </c>
      <c r="IR27" s="233">
        <f>IF(MAX($BK27:$BM27)&gt;=40, IR$2, 0)</f>
        <v>0</v>
      </c>
      <c r="IS27" s="233">
        <f>IF(MAX($BN27:$BP27)&gt;=40, IS$2, 0)</f>
        <v>15</v>
      </c>
      <c r="IT27" s="233">
        <f>IF(MAX($BQ27:$BS27)&gt;=40, IT$2, 0)</f>
        <v>0</v>
      </c>
      <c r="IU27" s="233">
        <f>IF(MAX($BT27:$BV27)&gt;=40, IU$2, 0)</f>
        <v>10</v>
      </c>
      <c r="IV27" s="233">
        <f>IF(MAX($BW27:$BY27)&gt;=40, IV$2, 0)</f>
        <v>0</v>
      </c>
      <c r="IW27" s="233">
        <f>IF(MAX($BZ27:$CB27)&gt;=40, IW$2, 0)</f>
        <v>0</v>
      </c>
      <c r="IX27" s="233">
        <f>IF(MAX($CC27:$CE27)&gt;=40, IX$2, 0)</f>
        <v>0</v>
      </c>
      <c r="IY27" s="234">
        <f>IF(MAX($CF27:$CH27)&gt;=40, IY$2, 0)</f>
        <v>0</v>
      </c>
      <c r="IZ27" s="235">
        <f>IF(MAX($CI27:$CK27)&gt;=40, IZ$2, 0)</f>
        <v>0</v>
      </c>
      <c r="JA27" s="235">
        <f>IF(MAX($CL27:$CN27)&gt;=40, JA$2, 0)</f>
        <v>0</v>
      </c>
      <c r="JB27" s="235">
        <f>IF(MAX($CO27:$CQ27)&gt;=40, JB$2, 0)</f>
        <v>0</v>
      </c>
      <c r="JC27" s="235">
        <f>IF(MAX($CR27:$CT27)&gt;=40, JC$2, 0)</f>
        <v>0</v>
      </c>
      <c r="JD27" s="235">
        <f>IF(MAX($CU27:$CW27)&gt;=40, JD$2, 0)</f>
        <v>0</v>
      </c>
      <c r="JE27" s="235">
        <f>IF(MAX($CX27:$CZ27)&gt;=40, JE$2, 0)</f>
        <v>0</v>
      </c>
      <c r="JF27" s="235">
        <f>IF(MAX($DA27:$DC27)&gt;=40, JF$2, 0)</f>
        <v>0</v>
      </c>
      <c r="JG27" s="235">
        <f>IF(MAX($DD27:$DF27)&gt;=40, JG$2, 0)</f>
        <v>0</v>
      </c>
      <c r="JH27" s="235">
        <f>IF(MAX($DG27:$DI27)&gt;=40, JH$2, 0)</f>
        <v>0</v>
      </c>
      <c r="JI27" s="235">
        <f>IF(MAX($DJ27:$DL27)&gt;=40, JI$2, 0)</f>
        <v>0</v>
      </c>
      <c r="JJ27" s="235">
        <f>IF(MAX($DM27:$DO27)&gt;=40, JJ$2, 0)</f>
        <v>0</v>
      </c>
      <c r="JK27" s="392">
        <f>SUM(IG27:IW27, IY27:JJ27)</f>
        <v>175</v>
      </c>
      <c r="JL27" s="392">
        <f>SUM(IB27:IF27, IX27)</f>
        <v>9</v>
      </c>
    </row>
    <row r="28" spans="1:272" ht="15" x14ac:dyDescent="0.25">
      <c r="A28" s="13" t="s">
        <v>1127</v>
      </c>
      <c r="B28" s="368">
        <v>2</v>
      </c>
      <c r="C28" s="647" t="s">
        <v>222</v>
      </c>
      <c r="D28" s="399">
        <v>44287</v>
      </c>
      <c r="E28" s="17">
        <v>4</v>
      </c>
      <c r="F28" s="6">
        <v>11581912</v>
      </c>
      <c r="G28" s="17" t="s">
        <v>223</v>
      </c>
      <c r="H28" s="17" t="s">
        <v>224</v>
      </c>
      <c r="I28" s="20" t="s">
        <v>225</v>
      </c>
      <c r="J28" s="6" t="s">
        <v>543</v>
      </c>
      <c r="K28" s="6" t="s">
        <v>543</v>
      </c>
      <c r="L28" s="400" t="s">
        <v>1191</v>
      </c>
      <c r="M28" s="401" t="s">
        <v>226</v>
      </c>
      <c r="N28" s="21">
        <v>66.7</v>
      </c>
      <c r="O28" s="103"/>
      <c r="P28" s="101"/>
      <c r="Q28" s="102"/>
      <c r="R28" s="646">
        <v>70</v>
      </c>
      <c r="S28" s="103"/>
      <c r="T28" s="101"/>
      <c r="U28" s="102"/>
      <c r="V28" s="665">
        <v>85.129997253417969</v>
      </c>
      <c r="W28" s="103"/>
      <c r="X28" s="101"/>
      <c r="Y28" s="102"/>
      <c r="Z28" s="21" t="s">
        <v>177</v>
      </c>
      <c r="AA28" s="267"/>
      <c r="AB28" s="646" t="s">
        <v>175</v>
      </c>
      <c r="AC28" s="267"/>
      <c r="AD28" s="21">
        <v>64.800003051757813</v>
      </c>
      <c r="AE28" s="103"/>
      <c r="AF28" s="267"/>
      <c r="AG28" s="21">
        <v>67.370002746582031</v>
      </c>
      <c r="AH28" s="103"/>
      <c r="AI28" s="267"/>
      <c r="AJ28" s="21">
        <v>-44.470001220703125</v>
      </c>
      <c r="AK28" s="103">
        <v>40</v>
      </c>
      <c r="AL28" s="267"/>
      <c r="AM28" s="21">
        <v>76.300003051757813</v>
      </c>
      <c r="AN28" s="103"/>
      <c r="AO28" s="267"/>
      <c r="AP28" s="21">
        <v>70.860000610351563</v>
      </c>
      <c r="AQ28" s="103"/>
      <c r="AR28" s="267"/>
      <c r="AS28" s="21">
        <v>64</v>
      </c>
      <c r="AT28" s="103"/>
      <c r="AU28" s="267"/>
      <c r="AV28" s="21">
        <v>71.650001525878906</v>
      </c>
      <c r="AW28" s="103"/>
      <c r="AX28" s="267"/>
      <c r="AY28" s="646">
        <v>70.349998474121094</v>
      </c>
      <c r="AZ28" s="103"/>
      <c r="BA28" s="267"/>
      <c r="BB28" s="21">
        <v>71</v>
      </c>
      <c r="BC28" s="103"/>
      <c r="BD28" s="267"/>
      <c r="BE28" s="665">
        <v>52</v>
      </c>
      <c r="BF28" s="103"/>
      <c r="BG28" s="267"/>
      <c r="BH28" s="665">
        <v>51.299999237060547</v>
      </c>
      <c r="BI28" s="103"/>
      <c r="BJ28" s="267"/>
      <c r="BK28" s="646" t="s">
        <v>175</v>
      </c>
      <c r="BL28" s="103"/>
      <c r="BM28" s="267"/>
      <c r="BN28" s="665">
        <v>52.299999237060547</v>
      </c>
      <c r="BO28" s="103"/>
      <c r="BP28" s="267"/>
      <c r="BQ28" s="21" t="s">
        <v>177</v>
      </c>
      <c r="BR28" s="103"/>
      <c r="BS28" s="267"/>
      <c r="BT28" s="665">
        <v>64.099998474121094</v>
      </c>
      <c r="BU28" s="103"/>
      <c r="BV28" s="267"/>
      <c r="BW28" s="646" t="s">
        <v>175</v>
      </c>
      <c r="BX28" s="103"/>
      <c r="BY28" s="267"/>
      <c r="BZ28" s="646" t="s">
        <v>175</v>
      </c>
      <c r="CA28" s="103"/>
      <c r="CB28" s="267"/>
      <c r="CC28" s="21" t="s">
        <v>1090</v>
      </c>
      <c r="CD28" s="284"/>
      <c r="CE28" s="267"/>
      <c r="CF28" s="21"/>
      <c r="CG28" s="103"/>
      <c r="CH28" s="267"/>
      <c r="CI28" s="21"/>
      <c r="CJ28" s="103"/>
      <c r="CK28" s="267"/>
      <c r="CL28" s="21"/>
      <c r="CM28" s="103"/>
      <c r="CN28" s="103"/>
      <c r="CO28" s="103"/>
      <c r="CP28" s="103"/>
      <c r="CQ28" s="267"/>
      <c r="CR28" s="21"/>
      <c r="CS28" s="103"/>
      <c r="CT28" s="267"/>
      <c r="CU28" s="21"/>
      <c r="CV28" s="103"/>
      <c r="CW28" s="267"/>
      <c r="CX28" s="21"/>
      <c r="CY28" s="103"/>
      <c r="CZ28" s="267"/>
      <c r="DA28" s="21"/>
      <c r="DB28" s="103"/>
      <c r="DC28" s="267"/>
      <c r="DD28" s="21"/>
      <c r="DE28" s="103"/>
      <c r="DF28" s="267"/>
      <c r="DG28" s="21"/>
      <c r="DH28" s="103"/>
      <c r="DI28" s="267"/>
      <c r="DJ28" s="21"/>
      <c r="DK28" s="103"/>
      <c r="DL28" s="267"/>
      <c r="DM28" s="21"/>
      <c r="DN28" s="103"/>
      <c r="DO28" s="267"/>
      <c r="DP28" s="213"/>
      <c r="DQ28" s="212"/>
      <c r="DR28" s="212"/>
      <c r="DS28" s="279">
        <f t="shared" ref="DS28:DS30" si="149">AVERAGE(BE28:DO28)</f>
        <v>54.924999237060547</v>
      </c>
      <c r="DT28" s="214"/>
      <c r="DU28" s="215">
        <f t="shared" ref="DU28:DU30" si="150">IF(DS28&gt;80, 4, (DS28-50)/20+2.5)</f>
        <v>2.7462499618530272</v>
      </c>
      <c r="DV28" s="618">
        <f t="shared" si="148"/>
        <v>0</v>
      </c>
      <c r="DW28" s="228">
        <f>IF(COUNTIF($N28:$Q28, FF$1)&gt;0, DW$2, 0)</f>
        <v>0</v>
      </c>
      <c r="DX28" s="229">
        <f>IF(COUNTIF($R28:$U28, FF$1)&gt;0, DX$2, 0)</f>
        <v>0</v>
      </c>
      <c r="DY28" s="229">
        <f>IF(COUNTIF($V28:$Y28, FF$1)&gt;0, DY$2, 0)</f>
        <v>0</v>
      </c>
      <c r="DZ28" s="229">
        <f>IF(COUNTIF($Z28:$AA28, FF$1)&gt;0, DZ$2, 0)</f>
        <v>0</v>
      </c>
      <c r="EA28" s="229">
        <f>IF(COUNTIF($AB28:$AC28, FF$1)&gt;0, EA$2, 0)</f>
        <v>0</v>
      </c>
      <c r="EB28" s="230">
        <f>IF(COUNTIF($AD28:$AF28, $FF$1)&gt;0, EB$2, 0)</f>
        <v>0</v>
      </c>
      <c r="EC28" s="231">
        <f>IF(COUNTIF($AG28:$AI28, $FF$1)&gt;0, EC$2, 0)</f>
        <v>0</v>
      </c>
      <c r="ED28" s="231">
        <f>IF(COUNTIF($AJ28:$AL28, $FF$1)&gt;0, ED$2, 0)</f>
        <v>0</v>
      </c>
      <c r="EE28" s="231">
        <f>IF(COUNTIF($AM28:$AO28, $FF$1)&gt;0, EE$2, 0)</f>
        <v>0</v>
      </c>
      <c r="EF28" s="231">
        <f>IF(COUNTIF($AP28:$AR28, $FF$1)&gt;0, EF$2, 0)</f>
        <v>0</v>
      </c>
      <c r="EG28" s="231">
        <f>IF(COUNTIF($AS28:$AU28, $FF$1)&gt;0, EG$2, 0)</f>
        <v>0</v>
      </c>
      <c r="EH28" s="231">
        <f>IF(COUNTIF($AV28:$AX28, $FF$1)&gt;0, EH$2, 0)</f>
        <v>0</v>
      </c>
      <c r="EI28" s="231">
        <f>IF(COUNTIF($AY28:$BA28, $FF$1)&gt;0, EI$2, 0)</f>
        <v>0</v>
      </c>
      <c r="EJ28" s="231">
        <f>IF(COUNTIF($BB28:$BD28, $FF$1)&gt;0, EJ$2, 0)</f>
        <v>0</v>
      </c>
      <c r="EK28" s="232">
        <f>IF(COUNTIF($BE28:$BG28, $FF$1)&gt;0, EK$2, 0)</f>
        <v>0</v>
      </c>
      <c r="EL28" s="233">
        <f>IF(COUNTIF($BH28:$BJ28, $FF$1)&gt;0, EL$2, 0)</f>
        <v>0</v>
      </c>
      <c r="EM28" s="233">
        <f>IF(COUNTIF($BK28:$BM28, $FF$1)&gt;0, EM$2, 0)</f>
        <v>0</v>
      </c>
      <c r="EN28" s="233">
        <f>IF(COUNTIF($BN28:$BP28, $FF$1)&gt;0, EN$2, 0)</f>
        <v>0</v>
      </c>
      <c r="EO28" s="233">
        <f>IF(COUNTIF($BQ28:$BS28, $FF$1)&gt;0, EO$2, 0)</f>
        <v>0</v>
      </c>
      <c r="EP28" s="233">
        <f>IF(COUNTIF($BT28:$BV28, $FF$1)&gt;0, EP$2, 0)</f>
        <v>0</v>
      </c>
      <c r="EQ28" s="233">
        <f>IF(COUNTIF($BW28:$BY28, $FF$1)&gt;0, EQ$2, 0)</f>
        <v>0</v>
      </c>
      <c r="ER28" s="233">
        <f>IF(COUNTIF($BZ28:$CB28, $FF$1)&gt;0, ER$2, 0)</f>
        <v>0</v>
      </c>
      <c r="ES28" s="233">
        <f>IF(COUNTIF($CC28:$CE28, $FF$1)&gt;0, ES$2, 0)</f>
        <v>0</v>
      </c>
      <c r="ET28" s="234">
        <f>IF(COUNTIF($CF28:$CH28, $FF$1)&gt;0, ET$2, 0)</f>
        <v>0</v>
      </c>
      <c r="EU28" s="235">
        <f>IF(COUNTIF($CI28:$CK28, $FF$1)&gt;0, EU$2, 0)</f>
        <v>0</v>
      </c>
      <c r="EV28" s="235">
        <f>IF(COUNTIF($CL28:$CN28, $FF$1)&gt;0, EV$2, 0)</f>
        <v>0</v>
      </c>
      <c r="EW28" s="235">
        <f>IF(COUNTIF($CO28:$CQ28, $FF$1)&gt;0, EW$2, 0)</f>
        <v>0</v>
      </c>
      <c r="EX28" s="235">
        <f>IF(COUNTIF($CR28:$CT28, $FF$1)&gt;0, EX$2, 0)</f>
        <v>0</v>
      </c>
      <c r="EY28" s="235">
        <f>IF(COUNTIF($CU28:$CW28, $FF$1)&gt;0, EY$2, 0)</f>
        <v>0</v>
      </c>
      <c r="EZ28" s="235">
        <f>IF(COUNTIF($CX28:$CZ28, $FF$1)&gt;0, EZ$2, 0)</f>
        <v>0</v>
      </c>
      <c r="FA28" s="235">
        <f>IF(COUNTIF($DA28:$DC28, $FF$1)&gt;0, FA$2, 0)</f>
        <v>0</v>
      </c>
      <c r="FB28" s="235">
        <f>IF(COUNTIF($DD28:$DF28, $FF$1)&gt;0, FB$2, 0)</f>
        <v>0</v>
      </c>
      <c r="FC28" s="235">
        <f>IF(COUNTIF($DG28:$DI28, $FF$1)&gt;0, FC$2, 0)</f>
        <v>0</v>
      </c>
      <c r="FD28" s="235">
        <f>IF(COUNTIF($DJ28:$DL28, $FF$1)&gt;0, FD$2, 0)</f>
        <v>0</v>
      </c>
      <c r="FE28" s="235">
        <f>IF(COUNTIF($DM28:$DO28, $FF$1)&gt;0, FE$2, 0)</f>
        <v>0</v>
      </c>
      <c r="FF28" s="236">
        <f>SUM(DW28:FE28)</f>
        <v>0</v>
      </c>
      <c r="FG28" s="237">
        <f>IF(COUNTIF($N28:$Q28, GP$1)&gt;0, FG$2, 0)</f>
        <v>0</v>
      </c>
      <c r="FH28" s="229">
        <f>IF(COUNTIF($R28:$U28, GP$1)&gt;0, FH$2, 0)</f>
        <v>0</v>
      </c>
      <c r="FI28" s="229">
        <f>IF(COUNTIF($V28:$Y28, GP$1)&gt;0, FI$2, 0)</f>
        <v>0</v>
      </c>
      <c r="FJ28" s="229">
        <f>IF(COUNTIF($Z28:$AA28, GP$1)&gt;0, FJ$2, 0)</f>
        <v>0</v>
      </c>
      <c r="FK28" s="229">
        <f>IF(COUNTIF($AB28:$AC28, GP$1)&gt;0, FK$2, 0)</f>
        <v>2</v>
      </c>
      <c r="FL28" s="230">
        <f>IF(COUNTIF($AD28:$AF28, $GP$1)&gt;0, FL$2, 0)</f>
        <v>0</v>
      </c>
      <c r="FM28" s="231">
        <f>IF(COUNTIF($AG28:$AI28, $GP$1)&gt;0, FM$2, 0)</f>
        <v>0</v>
      </c>
      <c r="FN28" s="231">
        <f>IF(COUNTIF($AJ28:$AL28, $GP$1)&gt;0, FN$2, 0)</f>
        <v>0</v>
      </c>
      <c r="FO28" s="231">
        <f>IF(COUNTIF($AM28:$AO28, $GP$1)&gt;0, FO$2, 0)</f>
        <v>0</v>
      </c>
      <c r="FP28" s="231">
        <f>IF(COUNTIF($AP28:$AR28, $GP$1)&gt;0, FP$2, 0)</f>
        <v>0</v>
      </c>
      <c r="FQ28" s="231">
        <f>IF(COUNTIF($AS28:$AU28, $GP$1)&gt;0, FQ$2, 0)</f>
        <v>0</v>
      </c>
      <c r="FR28" s="231">
        <f>IF(COUNTIF($AV28:$AX28, $GP$1)&gt;0, FR$2, 0)</f>
        <v>0</v>
      </c>
      <c r="FS28" s="231">
        <f>IF(COUNTIF($AY28:$BA28, $GP$1)&gt;0, FS$2, 0)</f>
        <v>0</v>
      </c>
      <c r="FT28" s="231">
        <f>IF(COUNTIF($BB28:$BD28, $GP$1)&gt;0, FT$2, 0)</f>
        <v>0</v>
      </c>
      <c r="FU28" s="232">
        <f>IF(COUNTIF($BE28:$BG28, $GP$1)&gt;0, FU$2, 0)</f>
        <v>0</v>
      </c>
      <c r="FV28" s="233">
        <f>IF(COUNTIF($BH28:$BJ28, $GP$1)&gt;0, FV$2, 0)</f>
        <v>0</v>
      </c>
      <c r="FW28" s="233">
        <f>IF(COUNTIF($BK28:$BM28, $GP$1)&gt;0, FW$2, 0)</f>
        <v>5</v>
      </c>
      <c r="FX28" s="233">
        <f>IF(COUNTIF($BN28:$BP28, $GP$1)&gt;0, FX$2, 0)</f>
        <v>0</v>
      </c>
      <c r="FY28" s="233">
        <f>IF(COUNTIF($BQ28:$BS28, $GP$1)&gt;0, FY$2, 0)</f>
        <v>0</v>
      </c>
      <c r="FZ28" s="233">
        <f>IF(COUNTIF($BT28:$BV28, $GP$1)&gt;0, FZ$2, 0)</f>
        <v>0</v>
      </c>
      <c r="GA28" s="233">
        <f>IF(COUNTIF($BW28:$BY28, $GP$1)&gt;0, GA$2, 0)</f>
        <v>4</v>
      </c>
      <c r="GB28" s="233">
        <f>IF(COUNTIF($BZ28:$CB28, $GP$1)&gt;0, GB$2, 0)</f>
        <v>4</v>
      </c>
      <c r="GC28" s="233">
        <f>IF(COUNTIF($CC28:$CE28, $GP$1)&gt;0, GC$2, 0)</f>
        <v>0</v>
      </c>
      <c r="GD28" s="234">
        <f>IF(COUNTIF($CF28:$CH28, $GP$1)&gt;0, GD$2, 0)</f>
        <v>0</v>
      </c>
      <c r="GE28" s="235">
        <f>IF(COUNTIF($CI28:$CK28, $GP$1)&gt;0, GE$2, 0)</f>
        <v>0</v>
      </c>
      <c r="GF28" s="235">
        <f>IF(COUNTIF($CL28:$CN28, $GP$1)&gt;0, GF$2, 0)</f>
        <v>0</v>
      </c>
      <c r="GG28" s="235">
        <f>IF(COUNTIF($CO28:$CQ28, $GP$1)&gt;0, GG$2, 0)</f>
        <v>0</v>
      </c>
      <c r="GH28" s="235">
        <f>IF(COUNTIF($CR28:$CT28, $GP$1)&gt;0, GH$2, 0)</f>
        <v>0</v>
      </c>
      <c r="GI28" s="235">
        <f>IF(COUNTIF($CU28:$CW28, $GP$1)&gt;0, GI$2, 0)</f>
        <v>0</v>
      </c>
      <c r="GJ28" s="235">
        <f>IF(COUNTIF($CX28:$CZ28, $GP$1)&gt;0, GJ$2, 0)</f>
        <v>0</v>
      </c>
      <c r="GK28" s="235">
        <f>IF(COUNTIF($DA28:$DC28, $GP$1)&gt;0, GK$2, 0)</f>
        <v>0</v>
      </c>
      <c r="GL28" s="235">
        <f>IF(COUNTIF($DD28:$DF28, $GP$1)&gt;0, GL$2, 0)</f>
        <v>0</v>
      </c>
      <c r="GM28" s="235">
        <f>IF(COUNTIF($DG28:$DI28, $GP$1)&gt;0, GM$2, 0)</f>
        <v>0</v>
      </c>
      <c r="GN28" s="235">
        <f>IF(COUNTIF($DJ28:$DL28, $GP$1)&gt;0, GN$2, 0)</f>
        <v>0</v>
      </c>
      <c r="GO28" s="235">
        <f>IF(COUNTIF($DM28:$DO28, $GP$1)&gt;0, GO$2, 0)</f>
        <v>0</v>
      </c>
      <c r="GP28" s="236">
        <f>SUM(FG28:GO28)</f>
        <v>15</v>
      </c>
      <c r="GQ28" s="237">
        <f>IF(COUNTIF($N28:$Q28, HZ$1)&gt;0, GQ$2, 0)</f>
        <v>0</v>
      </c>
      <c r="GR28" s="229">
        <f>IF(COUNTIF($R28:$U28, HZ$1)&gt;0, GR$2, 0)</f>
        <v>0</v>
      </c>
      <c r="GS28" s="229">
        <f>IF(COUNTIF($V28:$Y28, HZ$1)&gt;0, GS$2, 0)</f>
        <v>0</v>
      </c>
      <c r="GT28" s="229">
        <f>IF(COUNTIF($Z28:$AA28, HZ$1)&gt;0, GT$2, 0)</f>
        <v>3</v>
      </c>
      <c r="GU28" s="229">
        <f>IF(COUNTIF($AB28:$AC28, HZ$1)&gt;0, GU$2, 0)</f>
        <v>0</v>
      </c>
      <c r="GV28" s="230">
        <f>IF(COUNTIF($AD28:$AF28, $HZ$1)&gt;0, GV$2, 0)</f>
        <v>0</v>
      </c>
      <c r="GW28" s="231">
        <f>IF(COUNTIF($AG28:$AI28, $HZ$1)&gt;0, GW$2, 0)</f>
        <v>0</v>
      </c>
      <c r="GX28" s="231">
        <f>IF(COUNTIF($AJ28:$AL28, $HZ$1)&gt;0, GX$2, 0)</f>
        <v>0</v>
      </c>
      <c r="GY28" s="231">
        <f>IF(COUNTIF($AM28:$AO28, $HZ$1)&gt;0, GY$2, 0)</f>
        <v>0</v>
      </c>
      <c r="GZ28" s="231">
        <f>IF(COUNTIF($AP28:$AR28, $HZ$1)&gt;0, GZ$2, 0)</f>
        <v>0</v>
      </c>
      <c r="HA28" s="231">
        <f>IF(COUNTIF($AS28:$AU28, $HZ$1)&gt;0, HA$2, 0)</f>
        <v>0</v>
      </c>
      <c r="HB28" s="231">
        <f>IF(COUNTIF($AV28:$AX28, $HZ$1)&gt;0, HB$2, 0)</f>
        <v>0</v>
      </c>
      <c r="HC28" s="231">
        <f>IF(COUNTIF($AY28:$BA28, $HZ$1)&gt;0, HC$2, 0)</f>
        <v>0</v>
      </c>
      <c r="HD28" s="231">
        <f>IF(COUNTIF($BB28:$BD28, $HZ$1)&gt;0, HD$2, 0)</f>
        <v>0</v>
      </c>
      <c r="HE28" s="232">
        <f>IF(COUNTIF($BE28:$BG28, $HZ$1)&gt;0, HE$2, 0)</f>
        <v>0</v>
      </c>
      <c r="HF28" s="233">
        <f>IF(COUNTIF($BH28:$BJ28, $HZ$1)&gt;0, HF$2, 0)</f>
        <v>0</v>
      </c>
      <c r="HG28" s="233">
        <f>IF(COUNTIF($BK28:$BM28, $HZ$1)&gt;0, HG$2, 0)</f>
        <v>0</v>
      </c>
      <c r="HH28" s="233">
        <f>IF(COUNTIF($BN28:$BP28, $HZ$1)&gt;0, HH$2, 0)</f>
        <v>0</v>
      </c>
      <c r="HI28" s="233">
        <f>IF(COUNTIF($BQ28:$BS28, $HZ$1)&gt;0, HI$2, 0)</f>
        <v>5</v>
      </c>
      <c r="HJ28" s="233">
        <f>IF(COUNTIF($BT28:$BV28, $HZ$1)&gt;0, HJ$2, 0)</f>
        <v>0</v>
      </c>
      <c r="HK28" s="233">
        <f>IF(COUNTIF($BW28:$BY28, $HZ$1)&gt;0, HK$2, 0)</f>
        <v>0</v>
      </c>
      <c r="HL28" s="233">
        <f>IF(COUNTIF($BZ28:$CB28, $HZ$1)&gt;0, HL$2, 0)</f>
        <v>0</v>
      </c>
      <c r="HM28" s="233">
        <f>IF(COUNTIF($CC28:$CE28, $HZ$1)&gt;0, HM$2, 0)</f>
        <v>0</v>
      </c>
      <c r="HN28" s="234">
        <f>IF(COUNTIF($CF28:$CH28, $HZ$1)&gt;0, HN$2, 0)</f>
        <v>0</v>
      </c>
      <c r="HO28" s="235">
        <f>IF(COUNTIF($CI28:$CK28, $HZ$1)&gt;0, HO$2, 0)</f>
        <v>0</v>
      </c>
      <c r="HP28" s="235">
        <f>IF(COUNTIF($CL28:$CN28, $HZ$1)&gt;0, HP$2, 0)</f>
        <v>0</v>
      </c>
      <c r="HQ28" s="235">
        <f>IF(COUNTIF($CO28:$CQ28, $HZ$1)&gt;0, HQ$2, 0)</f>
        <v>0</v>
      </c>
      <c r="HR28" s="235">
        <f>IF(COUNTIF($CR28:$CT28, $HZ$1)&gt;0, HR$2, 0)</f>
        <v>0</v>
      </c>
      <c r="HS28" s="235">
        <f>IF(COUNTIF($CU28:$CW28, $HZ$1)&gt;0, HS$2, 0)</f>
        <v>0</v>
      </c>
      <c r="HT28" s="235">
        <f>IF(COUNTIF($CX28:$CZ28, $HZ$1)&gt;0, HT$2, 0)</f>
        <v>0</v>
      </c>
      <c r="HU28" s="235">
        <f>IF(COUNTIF($DA28:$DC28, $HZ$1)&gt;0, HU$2, 0)</f>
        <v>0</v>
      </c>
      <c r="HV28" s="235">
        <f>IF(COUNTIF($DD28:$DF28, $HZ$1)&gt;0, HV$2, 0)</f>
        <v>0</v>
      </c>
      <c r="HW28" s="235">
        <f>IF(COUNTIF($DG28:$DI28, $HZ$1)&gt;0, HW$2, 0)</f>
        <v>0</v>
      </c>
      <c r="HX28" s="235">
        <f>IF(COUNTIF($DJ28:$DL28, $HZ$1)&gt;0, HX$2, 0)</f>
        <v>0</v>
      </c>
      <c r="HY28" s="235">
        <f>IF(COUNTIF($DM28:$DO28, $HZ$1)&gt;0, HY$2, 0)</f>
        <v>0</v>
      </c>
      <c r="HZ28" s="236">
        <f>SUM(GQ28:HY28)</f>
        <v>8</v>
      </c>
      <c r="IA28" s="238">
        <f>IF(COUNTIF($DJ28:$DL28, $IC$1)&gt;0, IA$2, 0)</f>
        <v>0</v>
      </c>
      <c r="IB28" s="237">
        <f>IF(MAX($N28:$Q28)&gt;=40, IB$2, 0)</f>
        <v>3</v>
      </c>
      <c r="IC28" s="229">
        <f>IF(MAX($R28:$U28)&gt;=40, IC$2, 0)</f>
        <v>3</v>
      </c>
      <c r="ID28" s="229">
        <f>IF(MAX($V28:$Y28)&gt;=40, ID$2, 0)</f>
        <v>3</v>
      </c>
      <c r="IE28" s="229">
        <f>IF(MAX($Z28:$AA28)&gt;=40, IE$2, 0)</f>
        <v>0</v>
      </c>
      <c r="IF28" s="229">
        <f>IF(MAX($AB28:$AC28)&gt;=40, IF$2, 0)</f>
        <v>0</v>
      </c>
      <c r="IG28" s="230">
        <f>IF(MAX($AD28:$AF28)&gt;=40, IG$2, 0)</f>
        <v>15</v>
      </c>
      <c r="IH28" s="231">
        <f>IF(MAX($AG28:$AI28)&gt;=40, IH$2, 0)</f>
        <v>10</v>
      </c>
      <c r="II28" s="231">
        <f>IF(MAX($AJ28:$AL28)&gt;=40, II$2, 0)</f>
        <v>20</v>
      </c>
      <c r="IJ28" s="231">
        <f>IF(MAX($AM28:$AO28)&gt;=40, IJ$2, 0)</f>
        <v>15</v>
      </c>
      <c r="IK28" s="231">
        <f>IF(MAX($AP28:$AR28)&gt;=40, IK$2, 0)</f>
        <v>15</v>
      </c>
      <c r="IL28" s="231">
        <f>IF(MAX($AS28:$AU28)&gt;=40, IL$2, 0)</f>
        <v>5</v>
      </c>
      <c r="IM28" s="231">
        <f>IF(MAX($AV28:$AX28)&gt;=40, IM$2, 0)</f>
        <v>15</v>
      </c>
      <c r="IN28" s="231">
        <f>IF(MAX($AY28:$BA28)&gt;=40, IN$2, 0)</f>
        <v>15</v>
      </c>
      <c r="IO28" s="231">
        <f>IF(MAX($BB28:$BD28)&gt;=40, IO$2, 0)</f>
        <v>10</v>
      </c>
      <c r="IP28" s="232">
        <f>IF(MAX($BE28:$BG28)&gt;=40, IP$2, 0)</f>
        <v>10</v>
      </c>
      <c r="IQ28" s="233">
        <f>IF(MAX($BH28:$BJ28)&gt;=40, IQ$2, 0)</f>
        <v>20</v>
      </c>
      <c r="IR28" s="233">
        <f>IF(MAX($BK28:$BM28)&gt;=40, IR$2, 0)</f>
        <v>0</v>
      </c>
      <c r="IS28" s="233">
        <f>IF(MAX($BN28:$BP28)&gt;=40, IS$2, 0)</f>
        <v>15</v>
      </c>
      <c r="IT28" s="233">
        <f>IF(MAX($BQ28:$BS28)&gt;=40, IT$2, 0)</f>
        <v>0</v>
      </c>
      <c r="IU28" s="233">
        <f>IF(MAX($BT28:$BV28)&gt;=40, IU$2, 0)</f>
        <v>10</v>
      </c>
      <c r="IV28" s="233">
        <f>IF(MAX($BW28:$BY28)&gt;=40, IV$2, 0)</f>
        <v>0</v>
      </c>
      <c r="IW28" s="233">
        <f>IF(MAX($BZ28:$CB28)&gt;=40, IW$2, 0)</f>
        <v>0</v>
      </c>
      <c r="IX28" s="233">
        <f>IF(MAX($CC28:$CE28)&gt;=40, IX$2, 0)</f>
        <v>0</v>
      </c>
      <c r="IY28" s="234">
        <f>IF(MAX($CF28:$CH28)&gt;=40, IY$2, 0)</f>
        <v>0</v>
      </c>
      <c r="IZ28" s="235">
        <f>IF(MAX($CI28:$CK28)&gt;=40, IZ$2, 0)</f>
        <v>0</v>
      </c>
      <c r="JA28" s="235">
        <f>IF(MAX($CL28:$CN28)&gt;=40, JA$2, 0)</f>
        <v>0</v>
      </c>
      <c r="JB28" s="235">
        <f>IF(MAX($CO28:$CQ28)&gt;=40, JB$2, 0)</f>
        <v>0</v>
      </c>
      <c r="JC28" s="235">
        <f>IF(MAX($CR28:$CT28)&gt;=40, JC$2, 0)</f>
        <v>0</v>
      </c>
      <c r="JD28" s="235">
        <f>IF(MAX($CU28:$CW28)&gt;=40, JD$2, 0)</f>
        <v>0</v>
      </c>
      <c r="JE28" s="235">
        <f>IF(MAX($CX28:$CZ28)&gt;=40, JE$2, 0)</f>
        <v>0</v>
      </c>
      <c r="JF28" s="235">
        <f>IF(MAX($DA28:$DC28)&gt;=40, JF$2, 0)</f>
        <v>0</v>
      </c>
      <c r="JG28" s="235">
        <f>IF(MAX($DD28:$DF28)&gt;=40, JG$2, 0)</f>
        <v>0</v>
      </c>
      <c r="JH28" s="235">
        <f>IF(MAX($DG28:$DI28)&gt;=40, JH$2, 0)</f>
        <v>0</v>
      </c>
      <c r="JI28" s="235">
        <f>IF(MAX($DJ28:$DL28)&gt;=40, JI$2, 0)</f>
        <v>0</v>
      </c>
      <c r="JJ28" s="235">
        <f>IF(MAX($DM28:$DO28)&gt;=40, JJ$2, 0)</f>
        <v>0</v>
      </c>
      <c r="JK28" s="392">
        <f>SUM(IG28:IW28, IY28:JJ28)</f>
        <v>175</v>
      </c>
      <c r="JL28" s="392">
        <f>SUM(IB28:IF28, IX28)</f>
        <v>9</v>
      </c>
    </row>
    <row r="29" spans="1:272" ht="15" x14ac:dyDescent="0.25">
      <c r="A29" s="13" t="s">
        <v>1127</v>
      </c>
      <c r="B29" s="368">
        <v>3</v>
      </c>
      <c r="C29" s="647" t="s">
        <v>227</v>
      </c>
      <c r="D29" s="399">
        <v>44287</v>
      </c>
      <c r="E29" s="17">
        <v>4</v>
      </c>
      <c r="F29" s="6">
        <v>11581875</v>
      </c>
      <c r="G29" s="17" t="s">
        <v>228</v>
      </c>
      <c r="H29" s="17" t="s">
        <v>229</v>
      </c>
      <c r="I29" s="20" t="s">
        <v>230</v>
      </c>
      <c r="J29" s="6" t="s">
        <v>213</v>
      </c>
      <c r="K29" s="6" t="s">
        <v>213</v>
      </c>
      <c r="L29" s="400" t="s">
        <v>1185</v>
      </c>
      <c r="M29" s="401" t="s">
        <v>231</v>
      </c>
      <c r="N29" s="21">
        <v>65.2</v>
      </c>
      <c r="O29" s="103"/>
      <c r="P29" s="101"/>
      <c r="Q29" s="102"/>
      <c r="R29" s="646">
        <v>67.410003662109375</v>
      </c>
      <c r="S29" s="103"/>
      <c r="T29" s="101"/>
      <c r="U29" s="102"/>
      <c r="V29" s="665">
        <v>56.340000152587891</v>
      </c>
      <c r="W29" s="103"/>
      <c r="X29" s="101"/>
      <c r="Y29" s="102"/>
      <c r="Z29" s="21" t="s">
        <v>177</v>
      </c>
      <c r="AA29" s="267"/>
      <c r="AB29" s="646" t="s">
        <v>175</v>
      </c>
      <c r="AC29" s="267"/>
      <c r="AD29" s="21">
        <v>74.639999389648438</v>
      </c>
      <c r="AE29" s="103"/>
      <c r="AF29" s="267"/>
      <c r="AG29" s="21">
        <v>83.19000244140625</v>
      </c>
      <c r="AH29" s="103"/>
      <c r="AI29" s="267"/>
      <c r="AJ29" s="21">
        <v>-48.200000762939453</v>
      </c>
      <c r="AK29" s="103">
        <v>40</v>
      </c>
      <c r="AL29" s="267"/>
      <c r="AM29" s="21">
        <v>71.389999389648438</v>
      </c>
      <c r="AN29" s="103"/>
      <c r="AO29" s="267"/>
      <c r="AP29" s="21">
        <v>75.379997253417969</v>
      </c>
      <c r="AQ29" s="103"/>
      <c r="AR29" s="267"/>
      <c r="AS29" s="21">
        <v>60</v>
      </c>
      <c r="AT29" s="103"/>
      <c r="AU29" s="267"/>
      <c r="AV29" s="21">
        <v>73.029998779296875</v>
      </c>
      <c r="AW29" s="103"/>
      <c r="AX29" s="267"/>
      <c r="AY29" s="646">
        <v>72.040000915527344</v>
      </c>
      <c r="AZ29" s="103"/>
      <c r="BA29" s="267"/>
      <c r="BB29" s="21">
        <v>52</v>
      </c>
      <c r="BC29" s="103"/>
      <c r="BD29" s="267"/>
      <c r="BE29" s="665">
        <v>67.800003051757813</v>
      </c>
      <c r="BF29" s="103"/>
      <c r="BG29" s="267"/>
      <c r="BH29" s="665">
        <v>67.099998474121094</v>
      </c>
      <c r="BI29" s="103"/>
      <c r="BJ29" s="267"/>
      <c r="BK29" s="646" t="s">
        <v>175</v>
      </c>
      <c r="BL29" s="103"/>
      <c r="BM29" s="267"/>
      <c r="BN29" s="665">
        <v>68.349998474121094</v>
      </c>
      <c r="BO29" s="103"/>
      <c r="BP29" s="267"/>
      <c r="BQ29" s="21" t="s">
        <v>177</v>
      </c>
      <c r="BR29" s="103"/>
      <c r="BS29" s="267"/>
      <c r="BT29" s="665">
        <v>77.699996948242188</v>
      </c>
      <c r="BU29" s="103"/>
      <c r="BV29" s="267"/>
      <c r="BW29" s="646" t="s">
        <v>175</v>
      </c>
      <c r="BX29" s="103"/>
      <c r="BY29" s="267"/>
      <c r="BZ29" s="646" t="s">
        <v>175</v>
      </c>
      <c r="CA29" s="103"/>
      <c r="CB29" s="267"/>
      <c r="CC29" s="21" t="s">
        <v>1090</v>
      </c>
      <c r="CD29" s="284"/>
      <c r="CE29" s="267"/>
      <c r="CF29" s="21"/>
      <c r="CG29" s="103"/>
      <c r="CH29" s="267"/>
      <c r="CI29" s="21"/>
      <c r="CJ29" s="103"/>
      <c r="CK29" s="267"/>
      <c r="CL29" s="21"/>
      <c r="CM29" s="103"/>
      <c r="CN29" s="103"/>
      <c r="CO29" s="103"/>
      <c r="CP29" s="103"/>
      <c r="CQ29" s="267"/>
      <c r="CR29" s="21"/>
      <c r="CS29" s="103"/>
      <c r="CT29" s="267"/>
      <c r="CU29" s="21"/>
      <c r="CV29" s="103"/>
      <c r="CW29" s="267"/>
      <c r="CX29" s="21"/>
      <c r="CY29" s="103"/>
      <c r="CZ29" s="267"/>
      <c r="DA29" s="21"/>
      <c r="DB29" s="103"/>
      <c r="DC29" s="267"/>
      <c r="DD29" s="21"/>
      <c r="DE29" s="103"/>
      <c r="DF29" s="267"/>
      <c r="DG29" s="21"/>
      <c r="DH29" s="103"/>
      <c r="DI29" s="267"/>
      <c r="DJ29" s="21"/>
      <c r="DK29" s="103"/>
      <c r="DL29" s="267"/>
      <c r="DM29" s="21"/>
      <c r="DN29" s="103"/>
      <c r="DO29" s="267"/>
      <c r="DP29" s="213"/>
      <c r="DQ29" s="212"/>
      <c r="DR29" s="212"/>
      <c r="DS29" s="279">
        <f t="shared" ref="DS29" si="151">AVERAGE(BE29:DO29)</f>
        <v>70.237499237060547</v>
      </c>
      <c r="DT29" s="214"/>
      <c r="DU29" s="215">
        <f t="shared" ref="DU29" si="152">IF(DS29&gt;80, 4, (DS29-50)/20+2.5)</f>
        <v>3.5118749618530272</v>
      </c>
      <c r="DV29" s="618">
        <f t="shared" si="148"/>
        <v>0</v>
      </c>
      <c r="DW29" s="228">
        <f>IF(COUNTIF($N29:$Q29, FF$1)&gt;0, DW$2, 0)</f>
        <v>0</v>
      </c>
      <c r="DX29" s="229">
        <f>IF(COUNTIF($R29:$U29, FF$1)&gt;0, DX$2, 0)</f>
        <v>0</v>
      </c>
      <c r="DY29" s="229">
        <f>IF(COUNTIF($V29:$Y29, FF$1)&gt;0, DY$2, 0)</f>
        <v>0</v>
      </c>
      <c r="DZ29" s="229">
        <f>IF(COUNTIF($Z29:$AA29, FF$1)&gt;0, DZ$2, 0)</f>
        <v>0</v>
      </c>
      <c r="EA29" s="229">
        <f>IF(COUNTIF($AB29:$AC29, FF$1)&gt;0, EA$2, 0)</f>
        <v>0</v>
      </c>
      <c r="EB29" s="230">
        <f>IF(COUNTIF($AD29:$AF29, $FF$1)&gt;0, EB$2, 0)</f>
        <v>0</v>
      </c>
      <c r="EC29" s="231">
        <f>IF(COUNTIF($AG29:$AI29, $FF$1)&gt;0, EC$2, 0)</f>
        <v>0</v>
      </c>
      <c r="ED29" s="231">
        <f>IF(COUNTIF($AJ29:$AL29, $FF$1)&gt;0, ED$2, 0)</f>
        <v>0</v>
      </c>
      <c r="EE29" s="231">
        <f>IF(COUNTIF($AM29:$AO29, $FF$1)&gt;0, EE$2, 0)</f>
        <v>0</v>
      </c>
      <c r="EF29" s="231">
        <f>IF(COUNTIF($AP29:$AR29, $FF$1)&gt;0, EF$2, 0)</f>
        <v>0</v>
      </c>
      <c r="EG29" s="231">
        <f>IF(COUNTIF($AS29:$AU29, $FF$1)&gt;0, EG$2, 0)</f>
        <v>0</v>
      </c>
      <c r="EH29" s="231">
        <f>IF(COUNTIF($AV29:$AX29, $FF$1)&gt;0, EH$2, 0)</f>
        <v>0</v>
      </c>
      <c r="EI29" s="231">
        <f>IF(COUNTIF($AY29:$BA29, $FF$1)&gt;0, EI$2, 0)</f>
        <v>0</v>
      </c>
      <c r="EJ29" s="231">
        <f>IF(COUNTIF($BB29:$BD29, $FF$1)&gt;0, EJ$2, 0)</f>
        <v>0</v>
      </c>
      <c r="EK29" s="232">
        <f>IF(COUNTIF($BE29:$BG29, $FF$1)&gt;0, EK$2, 0)</f>
        <v>0</v>
      </c>
      <c r="EL29" s="233">
        <f>IF(COUNTIF($BH29:$BJ29, $FF$1)&gt;0, EL$2, 0)</f>
        <v>0</v>
      </c>
      <c r="EM29" s="233">
        <f>IF(COUNTIF($BK29:$BM29, $FF$1)&gt;0, EM$2, 0)</f>
        <v>0</v>
      </c>
      <c r="EN29" s="233">
        <f>IF(COUNTIF($BN29:$BP29, $FF$1)&gt;0, EN$2, 0)</f>
        <v>0</v>
      </c>
      <c r="EO29" s="233">
        <f>IF(COUNTIF($BQ29:$BS29, $FF$1)&gt;0, EO$2, 0)</f>
        <v>0</v>
      </c>
      <c r="EP29" s="233">
        <f>IF(COUNTIF($BT29:$BV29, $FF$1)&gt;0, EP$2, 0)</f>
        <v>0</v>
      </c>
      <c r="EQ29" s="233">
        <f>IF(COUNTIF($BW29:$BY29, $FF$1)&gt;0, EQ$2, 0)</f>
        <v>0</v>
      </c>
      <c r="ER29" s="233">
        <f>IF(COUNTIF($BZ29:$CB29, $FF$1)&gt;0, ER$2, 0)</f>
        <v>0</v>
      </c>
      <c r="ES29" s="233">
        <f>IF(COUNTIF($CC29:$CE29, $FF$1)&gt;0, ES$2, 0)</f>
        <v>0</v>
      </c>
      <c r="ET29" s="234">
        <f>IF(COUNTIF($CF29:$CH29, $FF$1)&gt;0, ET$2, 0)</f>
        <v>0</v>
      </c>
      <c r="EU29" s="235">
        <f>IF(COUNTIF($CI29:$CK29, $FF$1)&gt;0, EU$2, 0)</f>
        <v>0</v>
      </c>
      <c r="EV29" s="235">
        <f>IF(COUNTIF($CL29:$CN29, $FF$1)&gt;0, EV$2, 0)</f>
        <v>0</v>
      </c>
      <c r="EW29" s="235">
        <f>IF(COUNTIF($CO29:$CQ29, $FF$1)&gt;0, EW$2, 0)</f>
        <v>0</v>
      </c>
      <c r="EX29" s="235">
        <f>IF(COUNTIF($CR29:$CT29, $FF$1)&gt;0, EX$2, 0)</f>
        <v>0</v>
      </c>
      <c r="EY29" s="235">
        <f>IF(COUNTIF($CU29:$CW29, $FF$1)&gt;0, EY$2, 0)</f>
        <v>0</v>
      </c>
      <c r="EZ29" s="235">
        <f>IF(COUNTIF($CX29:$CZ29, $FF$1)&gt;0, EZ$2, 0)</f>
        <v>0</v>
      </c>
      <c r="FA29" s="235">
        <f>IF(COUNTIF($DA29:$DC29, $FF$1)&gt;0, FA$2, 0)</f>
        <v>0</v>
      </c>
      <c r="FB29" s="235">
        <f>IF(COUNTIF($DD29:$DF29, $FF$1)&gt;0, FB$2, 0)</f>
        <v>0</v>
      </c>
      <c r="FC29" s="235">
        <f>IF(COUNTIF($DG29:$DI29, $FF$1)&gt;0, FC$2, 0)</f>
        <v>0</v>
      </c>
      <c r="FD29" s="235">
        <f>IF(COUNTIF($DJ29:$DL29, $FF$1)&gt;0, FD$2, 0)</f>
        <v>0</v>
      </c>
      <c r="FE29" s="235">
        <f>IF(COUNTIF($DM29:$DO29, $FF$1)&gt;0, FE$2, 0)</f>
        <v>0</v>
      </c>
      <c r="FF29" s="236">
        <f>SUM(DW29:FE29)</f>
        <v>0</v>
      </c>
      <c r="FG29" s="237">
        <f>IF(COUNTIF($N29:$Q29, GP$1)&gt;0, FG$2, 0)</f>
        <v>0</v>
      </c>
      <c r="FH29" s="229">
        <f>IF(COUNTIF($R29:$U29, GP$1)&gt;0, FH$2, 0)</f>
        <v>0</v>
      </c>
      <c r="FI29" s="229">
        <f>IF(COUNTIF($V29:$Y29, GP$1)&gt;0, FI$2, 0)</f>
        <v>0</v>
      </c>
      <c r="FJ29" s="229">
        <f>IF(COUNTIF($Z29:$AA29, GP$1)&gt;0, FJ$2, 0)</f>
        <v>0</v>
      </c>
      <c r="FK29" s="229">
        <f>IF(COUNTIF($AB29:$AC29, GP$1)&gt;0, FK$2, 0)</f>
        <v>2</v>
      </c>
      <c r="FL29" s="230">
        <f>IF(COUNTIF($AD29:$AF29, $GP$1)&gt;0, FL$2, 0)</f>
        <v>0</v>
      </c>
      <c r="FM29" s="231">
        <f>IF(COUNTIF($AG29:$AI29, $GP$1)&gt;0, FM$2, 0)</f>
        <v>0</v>
      </c>
      <c r="FN29" s="231">
        <f>IF(COUNTIF($AJ29:$AL29, $GP$1)&gt;0, FN$2, 0)</f>
        <v>0</v>
      </c>
      <c r="FO29" s="231">
        <f>IF(COUNTIF($AM29:$AO29, $GP$1)&gt;0, FO$2, 0)</f>
        <v>0</v>
      </c>
      <c r="FP29" s="231">
        <f>IF(COUNTIF($AP29:$AR29, $GP$1)&gt;0, FP$2, 0)</f>
        <v>0</v>
      </c>
      <c r="FQ29" s="231">
        <f>IF(COUNTIF($AS29:$AU29, $GP$1)&gt;0, FQ$2, 0)</f>
        <v>0</v>
      </c>
      <c r="FR29" s="231">
        <f>IF(COUNTIF($AV29:$AX29, $GP$1)&gt;0, FR$2, 0)</f>
        <v>0</v>
      </c>
      <c r="FS29" s="231">
        <f>IF(COUNTIF($AY29:$BA29, $GP$1)&gt;0, FS$2, 0)</f>
        <v>0</v>
      </c>
      <c r="FT29" s="231">
        <f>IF(COUNTIF($BB29:$BD29, $GP$1)&gt;0, FT$2, 0)</f>
        <v>0</v>
      </c>
      <c r="FU29" s="232">
        <f>IF(COUNTIF($BE29:$BG29, $GP$1)&gt;0, FU$2, 0)</f>
        <v>0</v>
      </c>
      <c r="FV29" s="233">
        <f>IF(COUNTIF($BH29:$BJ29, $GP$1)&gt;0, FV$2, 0)</f>
        <v>0</v>
      </c>
      <c r="FW29" s="233">
        <f>IF(COUNTIF($BK29:$BM29, $GP$1)&gt;0, FW$2, 0)</f>
        <v>5</v>
      </c>
      <c r="FX29" s="233">
        <f>IF(COUNTIF($BN29:$BP29, $GP$1)&gt;0, FX$2, 0)</f>
        <v>0</v>
      </c>
      <c r="FY29" s="233">
        <f>IF(COUNTIF($BQ29:$BS29, $GP$1)&gt;0, FY$2, 0)</f>
        <v>0</v>
      </c>
      <c r="FZ29" s="233">
        <f>IF(COUNTIF($BT29:$BV29, $GP$1)&gt;0, FZ$2, 0)</f>
        <v>0</v>
      </c>
      <c r="GA29" s="233">
        <f>IF(COUNTIF($BW29:$BY29, $GP$1)&gt;0, GA$2, 0)</f>
        <v>4</v>
      </c>
      <c r="GB29" s="233">
        <f>IF(COUNTIF($BZ29:$CB29, $GP$1)&gt;0, GB$2, 0)</f>
        <v>4</v>
      </c>
      <c r="GC29" s="233">
        <f>IF(COUNTIF($CC29:$CE29, $GP$1)&gt;0, GC$2, 0)</f>
        <v>0</v>
      </c>
      <c r="GD29" s="234">
        <f>IF(COUNTIF($CF29:$CH29, $GP$1)&gt;0, GD$2, 0)</f>
        <v>0</v>
      </c>
      <c r="GE29" s="235">
        <f>IF(COUNTIF($CI29:$CK29, $GP$1)&gt;0, GE$2, 0)</f>
        <v>0</v>
      </c>
      <c r="GF29" s="235">
        <f>IF(COUNTIF($CL29:$CN29, $GP$1)&gt;0, GF$2, 0)</f>
        <v>0</v>
      </c>
      <c r="GG29" s="235">
        <f>IF(COUNTIF($CO29:$CQ29, $GP$1)&gt;0, GG$2, 0)</f>
        <v>0</v>
      </c>
      <c r="GH29" s="235">
        <f>IF(COUNTIF($CR29:$CT29, $GP$1)&gt;0, GH$2, 0)</f>
        <v>0</v>
      </c>
      <c r="GI29" s="235">
        <f>IF(COUNTIF($CU29:$CW29, $GP$1)&gt;0, GI$2, 0)</f>
        <v>0</v>
      </c>
      <c r="GJ29" s="235">
        <f>IF(COUNTIF($CX29:$CZ29, $GP$1)&gt;0, GJ$2, 0)</f>
        <v>0</v>
      </c>
      <c r="GK29" s="235">
        <f>IF(COUNTIF($DA29:$DC29, $GP$1)&gt;0, GK$2, 0)</f>
        <v>0</v>
      </c>
      <c r="GL29" s="235">
        <f>IF(COUNTIF($DD29:$DF29, $GP$1)&gt;0, GL$2, 0)</f>
        <v>0</v>
      </c>
      <c r="GM29" s="235">
        <f>IF(COUNTIF($DG29:$DI29, $GP$1)&gt;0, GM$2, 0)</f>
        <v>0</v>
      </c>
      <c r="GN29" s="235">
        <f>IF(COUNTIF($DJ29:$DL29, $GP$1)&gt;0, GN$2, 0)</f>
        <v>0</v>
      </c>
      <c r="GO29" s="235">
        <f>IF(COUNTIF($DM29:$DO29, $GP$1)&gt;0, GO$2, 0)</f>
        <v>0</v>
      </c>
      <c r="GP29" s="236">
        <f>SUM(FG29:GO29)</f>
        <v>15</v>
      </c>
      <c r="GQ29" s="237">
        <f>IF(COUNTIF($N29:$Q29, HZ$1)&gt;0, GQ$2, 0)</f>
        <v>0</v>
      </c>
      <c r="GR29" s="229">
        <f>IF(COUNTIF($R29:$U29, HZ$1)&gt;0, GR$2, 0)</f>
        <v>0</v>
      </c>
      <c r="GS29" s="229">
        <f>IF(COUNTIF($V29:$Y29, HZ$1)&gt;0, GS$2, 0)</f>
        <v>0</v>
      </c>
      <c r="GT29" s="229">
        <f>IF(COUNTIF($Z29:$AA29, HZ$1)&gt;0, GT$2, 0)</f>
        <v>3</v>
      </c>
      <c r="GU29" s="229">
        <f>IF(COUNTIF($AB29:$AC29, HZ$1)&gt;0, GU$2, 0)</f>
        <v>0</v>
      </c>
      <c r="GV29" s="230">
        <f>IF(COUNTIF($AD29:$AF29, $HZ$1)&gt;0, GV$2, 0)</f>
        <v>0</v>
      </c>
      <c r="GW29" s="231">
        <f>IF(COUNTIF($AG29:$AI29, $HZ$1)&gt;0, GW$2, 0)</f>
        <v>0</v>
      </c>
      <c r="GX29" s="231">
        <f>IF(COUNTIF($AJ29:$AL29, $HZ$1)&gt;0, GX$2, 0)</f>
        <v>0</v>
      </c>
      <c r="GY29" s="231">
        <f>IF(COUNTIF($AM29:$AO29, $HZ$1)&gt;0, GY$2, 0)</f>
        <v>0</v>
      </c>
      <c r="GZ29" s="231">
        <f>IF(COUNTIF($AP29:$AR29, $HZ$1)&gt;0, GZ$2, 0)</f>
        <v>0</v>
      </c>
      <c r="HA29" s="231">
        <f>IF(COUNTIF($AS29:$AU29, $HZ$1)&gt;0, HA$2, 0)</f>
        <v>0</v>
      </c>
      <c r="HB29" s="231">
        <f>IF(COUNTIF($AV29:$AX29, $HZ$1)&gt;0, HB$2, 0)</f>
        <v>0</v>
      </c>
      <c r="HC29" s="231">
        <f>IF(COUNTIF($AY29:$BA29, $HZ$1)&gt;0, HC$2, 0)</f>
        <v>0</v>
      </c>
      <c r="HD29" s="231">
        <f>IF(COUNTIF($BB29:$BD29, $HZ$1)&gt;0, HD$2, 0)</f>
        <v>0</v>
      </c>
      <c r="HE29" s="232">
        <f>IF(COUNTIF($BE29:$BG29, $HZ$1)&gt;0, HE$2, 0)</f>
        <v>0</v>
      </c>
      <c r="HF29" s="233">
        <f>IF(COUNTIF($BH29:$BJ29, $HZ$1)&gt;0, HF$2, 0)</f>
        <v>0</v>
      </c>
      <c r="HG29" s="233">
        <f>IF(COUNTIF($BK29:$BM29, $HZ$1)&gt;0, HG$2, 0)</f>
        <v>0</v>
      </c>
      <c r="HH29" s="233">
        <f>IF(COUNTIF($BN29:$BP29, $HZ$1)&gt;0, HH$2, 0)</f>
        <v>0</v>
      </c>
      <c r="HI29" s="233">
        <f>IF(COUNTIF($BQ29:$BS29, $HZ$1)&gt;0, HI$2, 0)</f>
        <v>5</v>
      </c>
      <c r="HJ29" s="233">
        <f>IF(COUNTIF($BT29:$BV29, $HZ$1)&gt;0, HJ$2, 0)</f>
        <v>0</v>
      </c>
      <c r="HK29" s="233">
        <f>IF(COUNTIF($BW29:$BY29, $HZ$1)&gt;0, HK$2, 0)</f>
        <v>0</v>
      </c>
      <c r="HL29" s="233">
        <f>IF(COUNTIF($BZ29:$CB29, $HZ$1)&gt;0, HL$2, 0)</f>
        <v>0</v>
      </c>
      <c r="HM29" s="233">
        <f>IF(COUNTIF($CC29:$CE29, $HZ$1)&gt;0, HM$2, 0)</f>
        <v>0</v>
      </c>
      <c r="HN29" s="234">
        <f>IF(COUNTIF($CF29:$CH29, $HZ$1)&gt;0, HN$2, 0)</f>
        <v>0</v>
      </c>
      <c r="HO29" s="235">
        <f>IF(COUNTIF($CI29:$CK29, $HZ$1)&gt;0, HO$2, 0)</f>
        <v>0</v>
      </c>
      <c r="HP29" s="235">
        <f>IF(COUNTIF($CL29:$CN29, $HZ$1)&gt;0, HP$2, 0)</f>
        <v>0</v>
      </c>
      <c r="HQ29" s="235">
        <f>IF(COUNTIF($CO29:$CQ29, $HZ$1)&gt;0, HQ$2, 0)</f>
        <v>0</v>
      </c>
      <c r="HR29" s="235">
        <f>IF(COUNTIF($CR29:$CT29, $HZ$1)&gt;0, HR$2, 0)</f>
        <v>0</v>
      </c>
      <c r="HS29" s="235">
        <f>IF(COUNTIF($CU29:$CW29, $HZ$1)&gt;0, HS$2, 0)</f>
        <v>0</v>
      </c>
      <c r="HT29" s="235">
        <f>IF(COUNTIF($CX29:$CZ29, $HZ$1)&gt;0, HT$2, 0)</f>
        <v>0</v>
      </c>
      <c r="HU29" s="235">
        <f>IF(COUNTIF($DA29:$DC29, $HZ$1)&gt;0, HU$2, 0)</f>
        <v>0</v>
      </c>
      <c r="HV29" s="235">
        <f>IF(COUNTIF($DD29:$DF29, $HZ$1)&gt;0, HV$2, 0)</f>
        <v>0</v>
      </c>
      <c r="HW29" s="235">
        <f>IF(COUNTIF($DG29:$DI29, $HZ$1)&gt;0, HW$2, 0)</f>
        <v>0</v>
      </c>
      <c r="HX29" s="235">
        <f>IF(COUNTIF($DJ29:$DL29, $HZ$1)&gt;0, HX$2, 0)</f>
        <v>0</v>
      </c>
      <c r="HY29" s="235">
        <f>IF(COUNTIF($DM29:$DO29, $HZ$1)&gt;0, HY$2, 0)</f>
        <v>0</v>
      </c>
      <c r="HZ29" s="236">
        <f>SUM(GQ29:HY29)</f>
        <v>8</v>
      </c>
      <c r="IA29" s="238">
        <f>IF(COUNTIF($DJ29:$DL29, $IC$1)&gt;0, IA$2, 0)</f>
        <v>0</v>
      </c>
      <c r="IB29" s="237">
        <f>IF(MAX($N29:$Q29)&gt;=40, IB$2, 0)</f>
        <v>3</v>
      </c>
      <c r="IC29" s="229">
        <f>IF(MAX($R29:$U29)&gt;=40, IC$2, 0)</f>
        <v>3</v>
      </c>
      <c r="ID29" s="229">
        <f>IF(MAX($V29:$Y29)&gt;=40, ID$2, 0)</f>
        <v>3</v>
      </c>
      <c r="IE29" s="229">
        <f>IF(MAX($Z29:$AA29)&gt;=40, IE$2, 0)</f>
        <v>0</v>
      </c>
      <c r="IF29" s="229">
        <f>IF(MAX($AB29:$AC29)&gt;=40, IF$2, 0)</f>
        <v>0</v>
      </c>
      <c r="IG29" s="230">
        <f>IF(MAX($AD29:$AF29)&gt;=40, IG$2, 0)</f>
        <v>15</v>
      </c>
      <c r="IH29" s="231">
        <f>IF(MAX($AG29:$AI29)&gt;=40, IH$2, 0)</f>
        <v>10</v>
      </c>
      <c r="II29" s="231">
        <f>IF(MAX($AJ29:$AL29)&gt;=40, II$2, 0)</f>
        <v>20</v>
      </c>
      <c r="IJ29" s="231">
        <f>IF(MAX($AM29:$AO29)&gt;=40, IJ$2, 0)</f>
        <v>15</v>
      </c>
      <c r="IK29" s="231">
        <f>IF(MAX($AP29:$AR29)&gt;=40, IK$2, 0)</f>
        <v>15</v>
      </c>
      <c r="IL29" s="231">
        <f>IF(MAX($AS29:$AU29)&gt;=40, IL$2, 0)</f>
        <v>5</v>
      </c>
      <c r="IM29" s="231">
        <f>IF(MAX($AV29:$AX29)&gt;=40, IM$2, 0)</f>
        <v>15</v>
      </c>
      <c r="IN29" s="231">
        <f>IF(MAX($AY29:$BA29)&gt;=40, IN$2, 0)</f>
        <v>15</v>
      </c>
      <c r="IO29" s="231">
        <f>IF(MAX($BB29:$BD29)&gt;=40, IO$2, 0)</f>
        <v>10</v>
      </c>
      <c r="IP29" s="232">
        <f>IF(MAX($BE29:$BG29)&gt;=40, IP$2, 0)</f>
        <v>10</v>
      </c>
      <c r="IQ29" s="233">
        <f>IF(MAX($BH29:$BJ29)&gt;=40, IQ$2, 0)</f>
        <v>20</v>
      </c>
      <c r="IR29" s="233">
        <f>IF(MAX($BK29:$BM29)&gt;=40, IR$2, 0)</f>
        <v>0</v>
      </c>
      <c r="IS29" s="233">
        <f>IF(MAX($BN29:$BP29)&gt;=40, IS$2, 0)</f>
        <v>15</v>
      </c>
      <c r="IT29" s="233">
        <f>IF(MAX($BQ29:$BS29)&gt;=40, IT$2, 0)</f>
        <v>0</v>
      </c>
      <c r="IU29" s="233">
        <f>IF(MAX($BT29:$BV29)&gt;=40, IU$2, 0)</f>
        <v>10</v>
      </c>
      <c r="IV29" s="233">
        <f>IF(MAX($BW29:$BY29)&gt;=40, IV$2, 0)</f>
        <v>0</v>
      </c>
      <c r="IW29" s="233">
        <f>IF(MAX($BZ29:$CB29)&gt;=40, IW$2, 0)</f>
        <v>0</v>
      </c>
      <c r="IX29" s="233">
        <f>IF(MAX($CC29:$CE29)&gt;=40, IX$2, 0)</f>
        <v>0</v>
      </c>
      <c r="IY29" s="234">
        <f>IF(MAX($CF29:$CH29)&gt;=40, IY$2, 0)</f>
        <v>0</v>
      </c>
      <c r="IZ29" s="235">
        <f>IF(MAX($CI29:$CK29)&gt;=40, IZ$2, 0)</f>
        <v>0</v>
      </c>
      <c r="JA29" s="235">
        <f>IF(MAX($CL29:$CN29)&gt;=40, JA$2, 0)</f>
        <v>0</v>
      </c>
      <c r="JB29" s="235">
        <f>IF(MAX($CO29:$CQ29)&gt;=40, JB$2, 0)</f>
        <v>0</v>
      </c>
      <c r="JC29" s="235">
        <f>IF(MAX($CR29:$CT29)&gt;=40, JC$2, 0)</f>
        <v>0</v>
      </c>
      <c r="JD29" s="235">
        <f>IF(MAX($CU29:$CW29)&gt;=40, JD$2, 0)</f>
        <v>0</v>
      </c>
      <c r="JE29" s="235">
        <f>IF(MAX($CX29:$CZ29)&gt;=40, JE$2, 0)</f>
        <v>0</v>
      </c>
      <c r="JF29" s="235">
        <f>IF(MAX($DA29:$DC29)&gt;=40, JF$2, 0)</f>
        <v>0</v>
      </c>
      <c r="JG29" s="235">
        <f>IF(MAX($DD29:$DF29)&gt;=40, JG$2, 0)</f>
        <v>0</v>
      </c>
      <c r="JH29" s="235">
        <f>IF(MAX($DG29:$DI29)&gt;=40, JH$2, 0)</f>
        <v>0</v>
      </c>
      <c r="JI29" s="235">
        <f>IF(MAX($DJ29:$DL29)&gt;=40, JI$2, 0)</f>
        <v>0</v>
      </c>
      <c r="JJ29" s="235">
        <f>IF(MAX($DM29:$DO29)&gt;=40, JJ$2, 0)</f>
        <v>0</v>
      </c>
      <c r="JK29" s="392">
        <f>SUM(IG29:IW29, IY29:JJ29)</f>
        <v>175</v>
      </c>
      <c r="JL29" s="392">
        <f>SUM(IB29:IF29, IX29)</f>
        <v>9</v>
      </c>
    </row>
    <row r="30" spans="1:272" ht="15" x14ac:dyDescent="0.25">
      <c r="A30" s="13" t="s">
        <v>1127</v>
      </c>
      <c r="B30" s="368">
        <v>4</v>
      </c>
      <c r="C30" s="647" t="s">
        <v>232</v>
      </c>
      <c r="D30" s="399">
        <v>44287</v>
      </c>
      <c r="E30" s="17">
        <v>4</v>
      </c>
      <c r="F30" s="6">
        <v>11581886</v>
      </c>
      <c r="G30" s="17" t="s">
        <v>233</v>
      </c>
      <c r="H30" s="17" t="s">
        <v>234</v>
      </c>
      <c r="I30" s="20" t="s">
        <v>235</v>
      </c>
      <c r="J30" s="6" t="s">
        <v>213</v>
      </c>
      <c r="K30" s="6" t="s">
        <v>213</v>
      </c>
      <c r="L30" s="400" t="s">
        <v>1193</v>
      </c>
      <c r="M30" s="401" t="s">
        <v>236</v>
      </c>
      <c r="N30" s="21">
        <v>65.8</v>
      </c>
      <c r="O30" s="103"/>
      <c r="P30" s="101"/>
      <c r="Q30" s="102"/>
      <c r="R30" s="646">
        <v>72.599998474121094</v>
      </c>
      <c r="S30" s="103"/>
      <c r="T30" s="101"/>
      <c r="U30" s="102"/>
      <c r="V30" s="665">
        <v>77.550003051757813</v>
      </c>
      <c r="W30" s="103"/>
      <c r="X30" s="101"/>
      <c r="Y30" s="102"/>
      <c r="Z30" s="21" t="s">
        <v>177</v>
      </c>
      <c r="AA30" s="267"/>
      <c r="AB30" s="646" t="s">
        <v>175</v>
      </c>
      <c r="AC30" s="267"/>
      <c r="AD30" s="21">
        <v>78.040000915527344</v>
      </c>
      <c r="AE30" s="103"/>
      <c r="AF30" s="267"/>
      <c r="AG30" s="21">
        <v>80.870002746582031</v>
      </c>
      <c r="AH30" s="103"/>
      <c r="AI30" s="267"/>
      <c r="AJ30" s="21">
        <v>58.779998779296875</v>
      </c>
      <c r="AK30" s="103"/>
      <c r="AL30" s="267"/>
      <c r="AM30" s="21">
        <v>82.080001831054688</v>
      </c>
      <c r="AN30" s="103"/>
      <c r="AO30" s="267"/>
      <c r="AP30" s="21">
        <v>72.919998168945313</v>
      </c>
      <c r="AQ30" s="103"/>
      <c r="AR30" s="267"/>
      <c r="AS30" s="21">
        <v>52.5</v>
      </c>
      <c r="AT30" s="103"/>
      <c r="AU30" s="267"/>
      <c r="AV30" s="21">
        <v>68.050003051757813</v>
      </c>
      <c r="AW30" s="103"/>
      <c r="AX30" s="267"/>
      <c r="AY30" s="646">
        <v>56.040000915527344</v>
      </c>
      <c r="AZ30" s="103"/>
      <c r="BA30" s="267"/>
      <c r="BB30" s="21">
        <v>52</v>
      </c>
      <c r="BC30" s="103"/>
      <c r="BD30" s="267"/>
      <c r="BE30" s="665">
        <v>56.020000457763672</v>
      </c>
      <c r="BF30" s="103"/>
      <c r="BG30" s="267"/>
      <c r="BH30" s="665">
        <v>46.75</v>
      </c>
      <c r="BI30" s="103"/>
      <c r="BJ30" s="267"/>
      <c r="BK30" s="646" t="s">
        <v>175</v>
      </c>
      <c r="BL30" s="103"/>
      <c r="BM30" s="267"/>
      <c r="BN30" s="665">
        <v>64.339996337890625</v>
      </c>
      <c r="BO30" s="103"/>
      <c r="BP30" s="267"/>
      <c r="BQ30" s="21" t="s">
        <v>177</v>
      </c>
      <c r="BR30" s="103"/>
      <c r="BS30" s="267"/>
      <c r="BT30" s="665">
        <v>79.400001525878906</v>
      </c>
      <c r="BU30" s="103"/>
      <c r="BV30" s="267"/>
      <c r="BW30" s="646" t="s">
        <v>175</v>
      </c>
      <c r="BX30" s="103"/>
      <c r="BY30" s="267"/>
      <c r="BZ30" s="646" t="s">
        <v>175</v>
      </c>
      <c r="CA30" s="103"/>
      <c r="CB30" s="267"/>
      <c r="CC30" s="21" t="s">
        <v>1090</v>
      </c>
      <c r="CD30" s="284"/>
      <c r="CE30" s="267"/>
      <c r="CF30" s="21"/>
      <c r="CG30" s="103"/>
      <c r="CH30" s="267"/>
      <c r="CI30" s="21"/>
      <c r="CJ30" s="103"/>
      <c r="CK30" s="267"/>
      <c r="CL30" s="21"/>
      <c r="CM30" s="103"/>
      <c r="CN30" s="103"/>
      <c r="CO30" s="103"/>
      <c r="CP30" s="103"/>
      <c r="CQ30" s="267"/>
      <c r="CR30" s="21"/>
      <c r="CS30" s="103"/>
      <c r="CT30" s="267"/>
      <c r="CU30" s="21"/>
      <c r="CV30" s="103"/>
      <c r="CW30" s="267"/>
      <c r="CX30" s="21"/>
      <c r="CY30" s="103"/>
      <c r="CZ30" s="267"/>
      <c r="DA30" s="21"/>
      <c r="DB30" s="103"/>
      <c r="DC30" s="267"/>
      <c r="DD30" s="21"/>
      <c r="DE30" s="103"/>
      <c r="DF30" s="267"/>
      <c r="DG30" s="21"/>
      <c r="DH30" s="103"/>
      <c r="DI30" s="267"/>
      <c r="DJ30" s="21"/>
      <c r="DK30" s="103"/>
      <c r="DL30" s="267"/>
      <c r="DM30" s="21"/>
      <c r="DN30" s="103"/>
      <c r="DO30" s="267"/>
      <c r="DP30" s="213"/>
      <c r="DQ30" s="212"/>
      <c r="DR30" s="212"/>
      <c r="DS30" s="279">
        <f t="shared" si="149"/>
        <v>61.627499580383301</v>
      </c>
      <c r="DT30" s="214"/>
      <c r="DU30" s="215">
        <f t="shared" si="150"/>
        <v>3.0813749790191651</v>
      </c>
      <c r="DV30" s="618">
        <f t="shared" si="148"/>
        <v>0</v>
      </c>
      <c r="DW30" s="228">
        <f>IF(COUNTIF($N30:$Q30, FF$1)&gt;0, DW$2, 0)</f>
        <v>0</v>
      </c>
      <c r="DX30" s="229">
        <f>IF(COUNTIF($R30:$U30, FF$1)&gt;0, DX$2, 0)</f>
        <v>0</v>
      </c>
      <c r="DY30" s="229">
        <f>IF(COUNTIF($V30:$Y30, FF$1)&gt;0, DY$2, 0)</f>
        <v>0</v>
      </c>
      <c r="DZ30" s="229">
        <f>IF(COUNTIF($Z30:$AA30, FF$1)&gt;0, DZ$2, 0)</f>
        <v>0</v>
      </c>
      <c r="EA30" s="229">
        <f>IF(COUNTIF($AB30:$AC30, FF$1)&gt;0, EA$2, 0)</f>
        <v>0</v>
      </c>
      <c r="EB30" s="230">
        <f>IF(COUNTIF($AD30:$AF30, $FF$1)&gt;0, EB$2, 0)</f>
        <v>0</v>
      </c>
      <c r="EC30" s="231">
        <f>IF(COUNTIF($AG30:$AI30, $FF$1)&gt;0, EC$2, 0)</f>
        <v>0</v>
      </c>
      <c r="ED30" s="231">
        <f>IF(COUNTIF($AJ30:$AL30, $FF$1)&gt;0, ED$2, 0)</f>
        <v>0</v>
      </c>
      <c r="EE30" s="231">
        <f>IF(COUNTIF($AM30:$AO30, $FF$1)&gt;0, EE$2, 0)</f>
        <v>0</v>
      </c>
      <c r="EF30" s="231">
        <f>IF(COUNTIF($AP30:$AR30, $FF$1)&gt;0, EF$2, 0)</f>
        <v>0</v>
      </c>
      <c r="EG30" s="231">
        <f>IF(COUNTIF($AS30:$AU30, $FF$1)&gt;0, EG$2, 0)</f>
        <v>0</v>
      </c>
      <c r="EH30" s="231">
        <f>IF(COUNTIF($AV30:$AX30, $FF$1)&gt;0, EH$2, 0)</f>
        <v>0</v>
      </c>
      <c r="EI30" s="231">
        <f>IF(COUNTIF($AY30:$BA30, $FF$1)&gt;0, EI$2, 0)</f>
        <v>0</v>
      </c>
      <c r="EJ30" s="231">
        <f>IF(COUNTIF($BB30:$BD30, $FF$1)&gt;0, EJ$2, 0)</f>
        <v>0</v>
      </c>
      <c r="EK30" s="232">
        <f>IF(COUNTIF($BE30:$BG30, $FF$1)&gt;0, EK$2, 0)</f>
        <v>0</v>
      </c>
      <c r="EL30" s="233">
        <f>IF(COUNTIF($BH30:$BJ30, $FF$1)&gt;0, EL$2, 0)</f>
        <v>0</v>
      </c>
      <c r="EM30" s="233">
        <f>IF(COUNTIF($BK30:$BM30, $FF$1)&gt;0, EM$2, 0)</f>
        <v>0</v>
      </c>
      <c r="EN30" s="233">
        <f>IF(COUNTIF($BN30:$BP30, $FF$1)&gt;0, EN$2, 0)</f>
        <v>0</v>
      </c>
      <c r="EO30" s="233">
        <f>IF(COUNTIF($BQ30:$BS30, $FF$1)&gt;0, EO$2, 0)</f>
        <v>0</v>
      </c>
      <c r="EP30" s="233">
        <f>IF(COUNTIF($BT30:$BV30, $FF$1)&gt;0, EP$2, 0)</f>
        <v>0</v>
      </c>
      <c r="EQ30" s="233">
        <f>IF(COUNTIF($BW30:$BY30, $FF$1)&gt;0, EQ$2, 0)</f>
        <v>0</v>
      </c>
      <c r="ER30" s="233">
        <f>IF(COUNTIF($BZ30:$CB30, $FF$1)&gt;0, ER$2, 0)</f>
        <v>0</v>
      </c>
      <c r="ES30" s="233">
        <f>IF(COUNTIF($CC30:$CE30, $FF$1)&gt;0, ES$2, 0)</f>
        <v>0</v>
      </c>
      <c r="ET30" s="234">
        <f>IF(COUNTIF($CF30:$CH30, $FF$1)&gt;0, ET$2, 0)</f>
        <v>0</v>
      </c>
      <c r="EU30" s="235">
        <f>IF(COUNTIF($CI30:$CK30, $FF$1)&gt;0, EU$2, 0)</f>
        <v>0</v>
      </c>
      <c r="EV30" s="235">
        <f>IF(COUNTIF($CL30:$CN30, $FF$1)&gt;0, EV$2, 0)</f>
        <v>0</v>
      </c>
      <c r="EW30" s="235">
        <f>IF(COUNTIF($CO30:$CQ30, $FF$1)&gt;0, EW$2, 0)</f>
        <v>0</v>
      </c>
      <c r="EX30" s="235">
        <f>IF(COUNTIF($CR30:$CT30, $FF$1)&gt;0, EX$2, 0)</f>
        <v>0</v>
      </c>
      <c r="EY30" s="235">
        <f>IF(COUNTIF($CU30:$CW30, $FF$1)&gt;0, EY$2, 0)</f>
        <v>0</v>
      </c>
      <c r="EZ30" s="235">
        <f>IF(COUNTIF($CX30:$CZ30, $FF$1)&gt;0, EZ$2, 0)</f>
        <v>0</v>
      </c>
      <c r="FA30" s="235">
        <f>IF(COUNTIF($DA30:$DC30, $FF$1)&gt;0, FA$2, 0)</f>
        <v>0</v>
      </c>
      <c r="FB30" s="235">
        <f>IF(COUNTIF($DD30:$DF30, $FF$1)&gt;0, FB$2, 0)</f>
        <v>0</v>
      </c>
      <c r="FC30" s="235">
        <f>IF(COUNTIF($DG30:$DI30, $FF$1)&gt;0, FC$2, 0)</f>
        <v>0</v>
      </c>
      <c r="FD30" s="235">
        <f>IF(COUNTIF($DJ30:$DL30, $FF$1)&gt;0, FD$2, 0)</f>
        <v>0</v>
      </c>
      <c r="FE30" s="235">
        <f>IF(COUNTIF($DM30:$DO30, $FF$1)&gt;0, FE$2, 0)</f>
        <v>0</v>
      </c>
      <c r="FF30" s="236">
        <f>SUM(DW30:FE30)</f>
        <v>0</v>
      </c>
      <c r="FG30" s="237">
        <f>IF(COUNTIF($N30:$Q30, GP$1)&gt;0, FG$2, 0)</f>
        <v>0</v>
      </c>
      <c r="FH30" s="229">
        <f>IF(COUNTIF($R30:$U30, GP$1)&gt;0, FH$2, 0)</f>
        <v>0</v>
      </c>
      <c r="FI30" s="229">
        <f>IF(COUNTIF($V30:$Y30, GP$1)&gt;0, FI$2, 0)</f>
        <v>0</v>
      </c>
      <c r="FJ30" s="229">
        <f>IF(COUNTIF($Z30:$AA30, GP$1)&gt;0, FJ$2, 0)</f>
        <v>0</v>
      </c>
      <c r="FK30" s="229">
        <f>IF(COUNTIF($AB30:$AC30, GP$1)&gt;0, FK$2, 0)</f>
        <v>2</v>
      </c>
      <c r="FL30" s="230">
        <f>IF(COUNTIF($AD30:$AF30, $GP$1)&gt;0, FL$2, 0)</f>
        <v>0</v>
      </c>
      <c r="FM30" s="231">
        <f>IF(COUNTIF($AG30:$AI30, $GP$1)&gt;0, FM$2, 0)</f>
        <v>0</v>
      </c>
      <c r="FN30" s="231">
        <f>IF(COUNTIF($AJ30:$AL30, $GP$1)&gt;0, FN$2, 0)</f>
        <v>0</v>
      </c>
      <c r="FO30" s="231">
        <f>IF(COUNTIF($AM30:$AO30, $GP$1)&gt;0, FO$2, 0)</f>
        <v>0</v>
      </c>
      <c r="FP30" s="231">
        <f>IF(COUNTIF($AP30:$AR30, $GP$1)&gt;0, FP$2, 0)</f>
        <v>0</v>
      </c>
      <c r="FQ30" s="231">
        <f>IF(COUNTIF($AS30:$AU30, $GP$1)&gt;0, FQ$2, 0)</f>
        <v>0</v>
      </c>
      <c r="FR30" s="231">
        <f>IF(COUNTIF($AV30:$AX30, $GP$1)&gt;0, FR$2, 0)</f>
        <v>0</v>
      </c>
      <c r="FS30" s="231">
        <f>IF(COUNTIF($AY30:$BA30, $GP$1)&gt;0, FS$2, 0)</f>
        <v>0</v>
      </c>
      <c r="FT30" s="231">
        <f>IF(COUNTIF($BB30:$BD30, $GP$1)&gt;0, FT$2, 0)</f>
        <v>0</v>
      </c>
      <c r="FU30" s="232">
        <f>IF(COUNTIF($BE30:$BG30, $GP$1)&gt;0, FU$2, 0)</f>
        <v>0</v>
      </c>
      <c r="FV30" s="233">
        <f>IF(COUNTIF($BH30:$BJ30, $GP$1)&gt;0, FV$2, 0)</f>
        <v>0</v>
      </c>
      <c r="FW30" s="233">
        <f>IF(COUNTIF($BK30:$BM30, $GP$1)&gt;0, FW$2, 0)</f>
        <v>5</v>
      </c>
      <c r="FX30" s="233">
        <f>IF(COUNTIF($BN30:$BP30, $GP$1)&gt;0, FX$2, 0)</f>
        <v>0</v>
      </c>
      <c r="FY30" s="233">
        <f>IF(COUNTIF($BQ30:$BS30, $GP$1)&gt;0, FY$2, 0)</f>
        <v>0</v>
      </c>
      <c r="FZ30" s="233">
        <f>IF(COUNTIF($BT30:$BV30, $GP$1)&gt;0, FZ$2, 0)</f>
        <v>0</v>
      </c>
      <c r="GA30" s="233">
        <f>IF(COUNTIF($BW30:$BY30, $GP$1)&gt;0, GA$2, 0)</f>
        <v>4</v>
      </c>
      <c r="GB30" s="233">
        <f>IF(COUNTIF($BZ30:$CB30, $GP$1)&gt;0, GB$2, 0)</f>
        <v>4</v>
      </c>
      <c r="GC30" s="233">
        <f>IF(COUNTIF($CC30:$CE30, $GP$1)&gt;0, GC$2, 0)</f>
        <v>0</v>
      </c>
      <c r="GD30" s="234">
        <f>IF(COUNTIF($CF30:$CH30, $GP$1)&gt;0, GD$2, 0)</f>
        <v>0</v>
      </c>
      <c r="GE30" s="235">
        <f>IF(COUNTIF($CI30:$CK30, $GP$1)&gt;0, GE$2, 0)</f>
        <v>0</v>
      </c>
      <c r="GF30" s="235">
        <f>IF(COUNTIF($CL30:$CN30, $GP$1)&gt;0, GF$2, 0)</f>
        <v>0</v>
      </c>
      <c r="GG30" s="235">
        <f>IF(COUNTIF($CO30:$CQ30, $GP$1)&gt;0, GG$2, 0)</f>
        <v>0</v>
      </c>
      <c r="GH30" s="235">
        <f>IF(COUNTIF($CR30:$CT30, $GP$1)&gt;0, GH$2, 0)</f>
        <v>0</v>
      </c>
      <c r="GI30" s="235">
        <f>IF(COUNTIF($CU30:$CW30, $GP$1)&gt;0, GI$2, 0)</f>
        <v>0</v>
      </c>
      <c r="GJ30" s="235">
        <f>IF(COUNTIF($CX30:$CZ30, $GP$1)&gt;0, GJ$2, 0)</f>
        <v>0</v>
      </c>
      <c r="GK30" s="235">
        <f>IF(COUNTIF($DA30:$DC30, $GP$1)&gt;0, GK$2, 0)</f>
        <v>0</v>
      </c>
      <c r="GL30" s="235">
        <f>IF(COUNTIF($DD30:$DF30, $GP$1)&gt;0, GL$2, 0)</f>
        <v>0</v>
      </c>
      <c r="GM30" s="235">
        <f>IF(COUNTIF($DG30:$DI30, $GP$1)&gt;0, GM$2, 0)</f>
        <v>0</v>
      </c>
      <c r="GN30" s="235">
        <f>IF(COUNTIF($DJ30:$DL30, $GP$1)&gt;0, GN$2, 0)</f>
        <v>0</v>
      </c>
      <c r="GO30" s="235">
        <f>IF(COUNTIF($DM30:$DO30, $GP$1)&gt;0, GO$2, 0)</f>
        <v>0</v>
      </c>
      <c r="GP30" s="236">
        <f>SUM(FG30:GO30)</f>
        <v>15</v>
      </c>
      <c r="GQ30" s="237">
        <f>IF(COUNTIF($N30:$Q30, HZ$1)&gt;0, GQ$2, 0)</f>
        <v>0</v>
      </c>
      <c r="GR30" s="229">
        <f>IF(COUNTIF($R30:$U30, HZ$1)&gt;0, GR$2, 0)</f>
        <v>0</v>
      </c>
      <c r="GS30" s="229">
        <f>IF(COUNTIF($V30:$Y30, HZ$1)&gt;0, GS$2, 0)</f>
        <v>0</v>
      </c>
      <c r="GT30" s="229">
        <f>IF(COUNTIF($Z30:$AA30, HZ$1)&gt;0, GT$2, 0)</f>
        <v>3</v>
      </c>
      <c r="GU30" s="229">
        <f>IF(COUNTIF($AB30:$AC30, HZ$1)&gt;0, GU$2, 0)</f>
        <v>0</v>
      </c>
      <c r="GV30" s="230">
        <f>IF(COUNTIF($AD30:$AF30, $HZ$1)&gt;0, GV$2, 0)</f>
        <v>0</v>
      </c>
      <c r="GW30" s="231">
        <f>IF(COUNTIF($AG30:$AI30, $HZ$1)&gt;0, GW$2, 0)</f>
        <v>0</v>
      </c>
      <c r="GX30" s="231">
        <f>IF(COUNTIF($AJ30:$AL30, $HZ$1)&gt;0, GX$2, 0)</f>
        <v>0</v>
      </c>
      <c r="GY30" s="231">
        <f>IF(COUNTIF($AM30:$AO30, $HZ$1)&gt;0, GY$2, 0)</f>
        <v>0</v>
      </c>
      <c r="GZ30" s="231">
        <f>IF(COUNTIF($AP30:$AR30, $HZ$1)&gt;0, GZ$2, 0)</f>
        <v>0</v>
      </c>
      <c r="HA30" s="231">
        <f>IF(COUNTIF($AS30:$AU30, $HZ$1)&gt;0, HA$2, 0)</f>
        <v>0</v>
      </c>
      <c r="HB30" s="231">
        <f>IF(COUNTIF($AV30:$AX30, $HZ$1)&gt;0, HB$2, 0)</f>
        <v>0</v>
      </c>
      <c r="HC30" s="231">
        <f>IF(COUNTIF($AY30:$BA30, $HZ$1)&gt;0, HC$2, 0)</f>
        <v>0</v>
      </c>
      <c r="HD30" s="231">
        <f>IF(COUNTIF($BB30:$BD30, $HZ$1)&gt;0, HD$2, 0)</f>
        <v>0</v>
      </c>
      <c r="HE30" s="232">
        <f>IF(COUNTIF($BE30:$BG30, $HZ$1)&gt;0, HE$2, 0)</f>
        <v>0</v>
      </c>
      <c r="HF30" s="233">
        <f>IF(COUNTIF($BH30:$BJ30, $HZ$1)&gt;0, HF$2, 0)</f>
        <v>0</v>
      </c>
      <c r="HG30" s="233">
        <f>IF(COUNTIF($BK30:$BM30, $HZ$1)&gt;0, HG$2, 0)</f>
        <v>0</v>
      </c>
      <c r="HH30" s="233">
        <f>IF(COUNTIF($BN30:$BP30, $HZ$1)&gt;0, HH$2, 0)</f>
        <v>0</v>
      </c>
      <c r="HI30" s="233">
        <f>IF(COUNTIF($BQ30:$BS30, $HZ$1)&gt;0, HI$2, 0)</f>
        <v>5</v>
      </c>
      <c r="HJ30" s="233">
        <f>IF(COUNTIF($BT30:$BV30, $HZ$1)&gt;0, HJ$2, 0)</f>
        <v>0</v>
      </c>
      <c r="HK30" s="233">
        <f>IF(COUNTIF($BW30:$BY30, $HZ$1)&gt;0, HK$2, 0)</f>
        <v>0</v>
      </c>
      <c r="HL30" s="233">
        <f>IF(COUNTIF($BZ30:$CB30, $HZ$1)&gt;0, HL$2, 0)</f>
        <v>0</v>
      </c>
      <c r="HM30" s="233">
        <f>IF(COUNTIF($CC30:$CE30, $HZ$1)&gt;0, HM$2, 0)</f>
        <v>0</v>
      </c>
      <c r="HN30" s="234">
        <f>IF(COUNTIF($CF30:$CH30, $HZ$1)&gt;0, HN$2, 0)</f>
        <v>0</v>
      </c>
      <c r="HO30" s="235">
        <f>IF(COUNTIF($CI30:$CK30, $HZ$1)&gt;0, HO$2, 0)</f>
        <v>0</v>
      </c>
      <c r="HP30" s="235">
        <f>IF(COUNTIF($CL30:$CN30, $HZ$1)&gt;0, HP$2, 0)</f>
        <v>0</v>
      </c>
      <c r="HQ30" s="235">
        <f>IF(COUNTIF($CO30:$CQ30, $HZ$1)&gt;0, HQ$2, 0)</f>
        <v>0</v>
      </c>
      <c r="HR30" s="235">
        <f>IF(COUNTIF($CR30:$CT30, $HZ$1)&gt;0, HR$2, 0)</f>
        <v>0</v>
      </c>
      <c r="HS30" s="235">
        <f>IF(COUNTIF($CU30:$CW30, $HZ$1)&gt;0, HS$2, 0)</f>
        <v>0</v>
      </c>
      <c r="HT30" s="235">
        <f>IF(COUNTIF($CX30:$CZ30, $HZ$1)&gt;0, HT$2, 0)</f>
        <v>0</v>
      </c>
      <c r="HU30" s="235">
        <f>IF(COUNTIF($DA30:$DC30, $HZ$1)&gt;0, HU$2, 0)</f>
        <v>0</v>
      </c>
      <c r="HV30" s="235">
        <f>IF(COUNTIF($DD30:$DF30, $HZ$1)&gt;0, HV$2, 0)</f>
        <v>0</v>
      </c>
      <c r="HW30" s="235">
        <f>IF(COUNTIF($DG30:$DI30, $HZ$1)&gt;0, HW$2, 0)</f>
        <v>0</v>
      </c>
      <c r="HX30" s="235">
        <f>IF(COUNTIF($DJ30:$DL30, $HZ$1)&gt;0, HX$2, 0)</f>
        <v>0</v>
      </c>
      <c r="HY30" s="235">
        <f>IF(COUNTIF($DM30:$DO30, $HZ$1)&gt;0, HY$2, 0)</f>
        <v>0</v>
      </c>
      <c r="HZ30" s="236">
        <f>SUM(GQ30:HY30)</f>
        <v>8</v>
      </c>
      <c r="IA30" s="238">
        <f>IF(COUNTIF($DJ30:$DL30, $IC$1)&gt;0, IA$2, 0)</f>
        <v>0</v>
      </c>
      <c r="IB30" s="237">
        <f>IF(MAX($N30:$Q30)&gt;=40, IB$2, 0)</f>
        <v>3</v>
      </c>
      <c r="IC30" s="229">
        <f>IF(MAX($R30:$U30)&gt;=40, IC$2, 0)</f>
        <v>3</v>
      </c>
      <c r="ID30" s="229">
        <f>IF(MAX($V30:$Y30)&gt;=40, ID$2, 0)</f>
        <v>3</v>
      </c>
      <c r="IE30" s="229">
        <f>IF(MAX($Z30:$AA30)&gt;=40, IE$2, 0)</f>
        <v>0</v>
      </c>
      <c r="IF30" s="229">
        <f>IF(MAX($AB30:$AC30)&gt;=40, IF$2, 0)</f>
        <v>0</v>
      </c>
      <c r="IG30" s="230">
        <f>IF(MAX($AD30:$AF30)&gt;=40, IG$2, 0)</f>
        <v>15</v>
      </c>
      <c r="IH30" s="231">
        <f>IF(MAX($AG30:$AI30)&gt;=40, IH$2, 0)</f>
        <v>10</v>
      </c>
      <c r="II30" s="231">
        <f>IF(MAX($AJ30:$AL30)&gt;=40, II$2, 0)</f>
        <v>20</v>
      </c>
      <c r="IJ30" s="231">
        <f>IF(MAX($AM30:$AO30)&gt;=40, IJ$2, 0)</f>
        <v>15</v>
      </c>
      <c r="IK30" s="231">
        <f>IF(MAX($AP30:$AR30)&gt;=40, IK$2, 0)</f>
        <v>15</v>
      </c>
      <c r="IL30" s="231">
        <f>IF(MAX($AS30:$AU30)&gt;=40, IL$2, 0)</f>
        <v>5</v>
      </c>
      <c r="IM30" s="231">
        <f>IF(MAX($AV30:$AX30)&gt;=40, IM$2, 0)</f>
        <v>15</v>
      </c>
      <c r="IN30" s="231">
        <f>IF(MAX($AY30:$BA30)&gt;=40, IN$2, 0)</f>
        <v>15</v>
      </c>
      <c r="IO30" s="231">
        <f>IF(MAX($BB30:$BD30)&gt;=40, IO$2, 0)</f>
        <v>10</v>
      </c>
      <c r="IP30" s="232">
        <f>IF(MAX($BE30:$BG30)&gt;=40, IP$2, 0)</f>
        <v>10</v>
      </c>
      <c r="IQ30" s="233">
        <f>IF(MAX($BH30:$BJ30)&gt;=40, IQ$2, 0)</f>
        <v>20</v>
      </c>
      <c r="IR30" s="233">
        <f>IF(MAX($BK30:$BM30)&gt;=40, IR$2, 0)</f>
        <v>0</v>
      </c>
      <c r="IS30" s="233">
        <f>IF(MAX($BN30:$BP30)&gt;=40, IS$2, 0)</f>
        <v>15</v>
      </c>
      <c r="IT30" s="233">
        <f>IF(MAX($BQ30:$BS30)&gt;=40, IT$2, 0)</f>
        <v>0</v>
      </c>
      <c r="IU30" s="233">
        <f>IF(MAX($BT30:$BV30)&gt;=40, IU$2, 0)</f>
        <v>10</v>
      </c>
      <c r="IV30" s="233">
        <f>IF(MAX($BW30:$BY30)&gt;=40, IV$2, 0)</f>
        <v>0</v>
      </c>
      <c r="IW30" s="233">
        <f>IF(MAX($BZ30:$CB30)&gt;=40, IW$2, 0)</f>
        <v>0</v>
      </c>
      <c r="IX30" s="233">
        <f>IF(MAX($CC30:$CE30)&gt;=40, IX$2, 0)</f>
        <v>0</v>
      </c>
      <c r="IY30" s="234">
        <f>IF(MAX($CF30:$CH30)&gt;=40, IY$2, 0)</f>
        <v>0</v>
      </c>
      <c r="IZ30" s="235">
        <f>IF(MAX($CI30:$CK30)&gt;=40, IZ$2, 0)</f>
        <v>0</v>
      </c>
      <c r="JA30" s="235">
        <f>IF(MAX($CL30:$CN30)&gt;=40, JA$2, 0)</f>
        <v>0</v>
      </c>
      <c r="JB30" s="235">
        <f>IF(MAX($CO30:$CQ30)&gt;=40, JB$2, 0)</f>
        <v>0</v>
      </c>
      <c r="JC30" s="235">
        <f>IF(MAX($CR30:$CT30)&gt;=40, JC$2, 0)</f>
        <v>0</v>
      </c>
      <c r="JD30" s="235">
        <f>IF(MAX($CU30:$CW30)&gt;=40, JD$2, 0)</f>
        <v>0</v>
      </c>
      <c r="JE30" s="235">
        <f>IF(MAX($CX30:$CZ30)&gt;=40, JE$2, 0)</f>
        <v>0</v>
      </c>
      <c r="JF30" s="235">
        <f>IF(MAX($DA30:$DC30)&gt;=40, JF$2, 0)</f>
        <v>0</v>
      </c>
      <c r="JG30" s="235">
        <f>IF(MAX($DD30:$DF30)&gt;=40, JG$2, 0)</f>
        <v>0</v>
      </c>
      <c r="JH30" s="235">
        <f>IF(MAX($DG30:$DI30)&gt;=40, JH$2, 0)</f>
        <v>0</v>
      </c>
      <c r="JI30" s="235">
        <f>IF(MAX($DJ30:$DL30)&gt;=40, JI$2, 0)</f>
        <v>0</v>
      </c>
      <c r="JJ30" s="235">
        <f>IF(MAX($DM30:$DO30)&gt;=40, JJ$2, 0)</f>
        <v>0</v>
      </c>
      <c r="JK30" s="392">
        <f>SUM(IG30:IW30, IY30:JJ30)</f>
        <v>175</v>
      </c>
      <c r="JL30" s="392">
        <f>SUM(IB30:IF30, IX30)</f>
        <v>9</v>
      </c>
    </row>
    <row r="31" spans="1:272" ht="15.95" customHeight="1" x14ac:dyDescent="0.25">
      <c r="B31" s="368"/>
      <c r="C31" s="12" t="s">
        <v>184</v>
      </c>
      <c r="D31" s="399"/>
      <c r="E31" s="17"/>
      <c r="F31" s="6"/>
      <c r="G31" s="17"/>
      <c r="H31" s="17"/>
      <c r="I31" s="20"/>
      <c r="J31" s="6"/>
      <c r="K31" s="6"/>
      <c r="L31" s="400"/>
      <c r="M31" s="401"/>
      <c r="N31" s="21"/>
      <c r="O31" s="103"/>
      <c r="P31" s="101"/>
      <c r="Q31" s="102"/>
      <c r="R31" s="21"/>
      <c r="S31" s="103"/>
      <c r="T31" s="101"/>
      <c r="U31" s="102"/>
      <c r="V31" s="21"/>
      <c r="W31" s="103"/>
      <c r="X31" s="101"/>
      <c r="Y31" s="102"/>
      <c r="Z31" s="21"/>
      <c r="AA31" s="267"/>
      <c r="AB31" s="21"/>
      <c r="AC31" s="267"/>
      <c r="AD31" s="21"/>
      <c r="AE31" s="103"/>
      <c r="AF31" s="267"/>
      <c r="AG31" s="21"/>
      <c r="AH31" s="103"/>
      <c r="AI31" s="267"/>
      <c r="AJ31" s="21"/>
      <c r="AK31" s="103"/>
      <c r="AL31" s="267"/>
      <c r="AM31" s="21"/>
      <c r="AN31" s="103"/>
      <c r="AO31" s="267"/>
      <c r="AP31" s="21"/>
      <c r="AQ31" s="103"/>
      <c r="AR31" s="267"/>
      <c r="AS31" s="21"/>
      <c r="AT31" s="103"/>
      <c r="AU31" s="267"/>
      <c r="AV31" s="21"/>
      <c r="AW31" s="103"/>
      <c r="AX31" s="267"/>
      <c r="AY31" s="21"/>
      <c r="AZ31" s="103"/>
      <c r="BA31" s="267"/>
      <c r="BB31" s="21"/>
      <c r="BC31" s="103"/>
      <c r="BD31" s="267"/>
      <c r="BE31" s="21"/>
      <c r="BF31" s="103"/>
      <c r="BG31" s="267"/>
      <c r="BH31" s="21"/>
      <c r="BI31" s="103"/>
      <c r="BJ31" s="267"/>
      <c r="BK31" s="21"/>
      <c r="BL31" s="103"/>
      <c r="BM31" s="267"/>
      <c r="BN31" s="21"/>
      <c r="BO31" s="103"/>
      <c r="BP31" s="267"/>
      <c r="BQ31" s="21"/>
      <c r="BR31" s="103"/>
      <c r="BS31" s="267"/>
      <c r="BT31" s="21"/>
      <c r="BU31" s="103"/>
      <c r="BV31" s="267"/>
      <c r="BW31" s="21"/>
      <c r="BX31" s="103"/>
      <c r="BY31" s="267"/>
      <c r="BZ31" s="21"/>
      <c r="CA31" s="103"/>
      <c r="CB31" s="267"/>
      <c r="CC31" s="21"/>
      <c r="CD31" s="284"/>
      <c r="CE31" s="267"/>
      <c r="CF31" s="21"/>
      <c r="CG31" s="103"/>
      <c r="CH31" s="267"/>
      <c r="CI31" s="21"/>
      <c r="CJ31" s="103"/>
      <c r="CK31" s="267"/>
      <c r="CL31" s="21"/>
      <c r="CM31" s="103"/>
      <c r="CN31" s="103"/>
      <c r="CO31" s="103"/>
      <c r="CP31" s="103"/>
      <c r="CQ31" s="267"/>
      <c r="CR31" s="21"/>
      <c r="CS31" s="103"/>
      <c r="CT31" s="267"/>
      <c r="CU31" s="21"/>
      <c r="CV31" s="103"/>
      <c r="CW31" s="267"/>
      <c r="CX31" s="21"/>
      <c r="CY31" s="103"/>
      <c r="CZ31" s="267"/>
      <c r="DA31" s="21"/>
      <c r="DB31" s="103"/>
      <c r="DC31" s="267"/>
      <c r="DD31" s="21"/>
      <c r="DE31" s="103"/>
      <c r="DF31" s="267"/>
      <c r="DG31" s="21"/>
      <c r="DH31" s="103"/>
      <c r="DI31" s="267"/>
      <c r="DJ31" s="21"/>
      <c r="DK31" s="103"/>
      <c r="DL31" s="267"/>
      <c r="DM31" s="21"/>
      <c r="DN31" s="103"/>
      <c r="DO31" s="267"/>
      <c r="DP31" s="213"/>
      <c r="DQ31" s="212"/>
      <c r="DR31" s="212"/>
      <c r="DS31" s="279" t="e">
        <f t="shared" ref="DS31:DS41" si="153">AVERAGE(BE31:DO31)</f>
        <v>#DIV/0!</v>
      </c>
      <c r="DT31" s="214"/>
      <c r="DU31" s="215" t="e">
        <f t="shared" ref="DU31:DU41" si="154">IF(DS31&gt;80, 4, (DS31-50)/20+2.5)</f>
        <v>#DIV/0!</v>
      </c>
      <c r="DV31" s="618">
        <f t="shared" si="148"/>
        <v>0</v>
      </c>
      <c r="DW31" s="228">
        <f t="shared" ref="DW31:DW34" si="155">IF(COUNTIF($N31:$Q31, FF$1)&gt;0, DW$2, 0)</f>
        <v>0</v>
      </c>
      <c r="DX31" s="229">
        <f t="shared" ref="DX31:DX34" si="156">IF(COUNTIF($R31:$U31, FF$1)&gt;0, DX$2, 0)</f>
        <v>0</v>
      </c>
      <c r="DY31" s="229">
        <f t="shared" ref="DY31:DY34" si="157">IF(COUNTIF($V31:$Y31, FF$1)&gt;0, DY$2, 0)</f>
        <v>0</v>
      </c>
      <c r="DZ31" s="229">
        <f t="shared" ref="DZ31:DZ34" si="158">IF(COUNTIF($Z31:$AA31, FF$1)&gt;0, DZ$2, 0)</f>
        <v>0</v>
      </c>
      <c r="EA31" s="229">
        <f t="shared" ref="EA31:EA34" si="159">IF(COUNTIF($AB31:$AC31, FF$1)&gt;0, EA$2, 0)</f>
        <v>0</v>
      </c>
      <c r="EB31" s="230">
        <f t="shared" ref="EB31:EB41" si="160">IF(COUNTIF($AD31:$AF31, $FF$1)&gt;0, EB$2, 0)</f>
        <v>0</v>
      </c>
      <c r="EC31" s="231">
        <f t="shared" ref="EC31:EC41" si="161">IF(COUNTIF($AG31:$AI31, $FF$1)&gt;0, EC$2, 0)</f>
        <v>0</v>
      </c>
      <c r="ED31" s="231">
        <f t="shared" ref="ED31:ED41" si="162">IF(COUNTIF($AJ31:$AL31, $FF$1)&gt;0, ED$2, 0)</f>
        <v>0</v>
      </c>
      <c r="EE31" s="231">
        <f t="shared" ref="EE31:EE41" si="163">IF(COUNTIF($AM31:$AO31, $FF$1)&gt;0, EE$2, 0)</f>
        <v>0</v>
      </c>
      <c r="EF31" s="231">
        <f t="shared" ref="EF31:EF41" si="164">IF(COUNTIF($AP31:$AR31, $FF$1)&gt;0, EF$2, 0)</f>
        <v>0</v>
      </c>
      <c r="EG31" s="231">
        <f t="shared" ref="EG31:EG41" si="165">IF(COUNTIF($AS31:$AU31, $FF$1)&gt;0, EG$2, 0)</f>
        <v>0</v>
      </c>
      <c r="EH31" s="231">
        <f t="shared" ref="EH31:EH41" si="166">IF(COUNTIF($AV31:$AX31, $FF$1)&gt;0, EH$2, 0)</f>
        <v>0</v>
      </c>
      <c r="EI31" s="231">
        <f t="shared" ref="EI31:EI41" si="167">IF(COUNTIF($AY31:$BA31, $FF$1)&gt;0, EI$2, 0)</f>
        <v>0</v>
      </c>
      <c r="EJ31" s="231">
        <f t="shared" ref="EJ31:EJ41" si="168">IF(COUNTIF($BB31:$BD31, $FF$1)&gt;0, EJ$2, 0)</f>
        <v>0</v>
      </c>
      <c r="EK31" s="232">
        <f t="shared" ref="EK31:EK41" si="169">IF(COUNTIF($BE31:$BG31, $FF$1)&gt;0, EK$2, 0)</f>
        <v>0</v>
      </c>
      <c r="EL31" s="233">
        <f t="shared" ref="EL31:EL41" si="170">IF(COUNTIF($BH31:$BJ31, $FF$1)&gt;0, EL$2, 0)</f>
        <v>0</v>
      </c>
      <c r="EM31" s="233">
        <f t="shared" ref="EM31:EM41" si="171">IF(COUNTIF($BK31:$BM31, $FF$1)&gt;0, EM$2, 0)</f>
        <v>0</v>
      </c>
      <c r="EN31" s="233">
        <f t="shared" ref="EN31:EN41" si="172">IF(COUNTIF($BN31:$BP31, $FF$1)&gt;0, EN$2, 0)</f>
        <v>0</v>
      </c>
      <c r="EO31" s="233">
        <f t="shared" ref="EO31:EO41" si="173">IF(COUNTIF($BQ31:$BS31, $FF$1)&gt;0, EO$2, 0)</f>
        <v>0</v>
      </c>
      <c r="EP31" s="233">
        <f t="shared" ref="EP31:EP41" si="174">IF(COUNTIF($BT31:$BV31, $FF$1)&gt;0, EP$2, 0)</f>
        <v>0</v>
      </c>
      <c r="EQ31" s="233">
        <f t="shared" ref="EQ31:EQ41" si="175">IF(COUNTIF($BW31:$BY31, $FF$1)&gt;0, EQ$2, 0)</f>
        <v>0</v>
      </c>
      <c r="ER31" s="233">
        <f t="shared" ref="ER31:ER41" si="176">IF(COUNTIF($BZ31:$CB31, $FF$1)&gt;0, ER$2, 0)</f>
        <v>0</v>
      </c>
      <c r="ES31" s="233">
        <f t="shared" ref="ES31:ES41" si="177">IF(COUNTIF($CC31:$CE31, $FF$1)&gt;0, ES$2, 0)</f>
        <v>0</v>
      </c>
      <c r="ET31" s="234">
        <f t="shared" ref="ET31:ET41" si="178">IF(COUNTIF($CF31:$CH31, $FF$1)&gt;0, ET$2, 0)</f>
        <v>0</v>
      </c>
      <c r="EU31" s="235">
        <f t="shared" ref="EU31:EU41" si="179">IF(COUNTIF($CI31:$CK31, $FF$1)&gt;0, EU$2, 0)</f>
        <v>0</v>
      </c>
      <c r="EV31" s="235">
        <f t="shared" ref="EV31:EV41" si="180">IF(COUNTIF($CL31:$CN31, $FF$1)&gt;0, EV$2, 0)</f>
        <v>0</v>
      </c>
      <c r="EW31" s="235">
        <f t="shared" ref="EW31:EW41" si="181">IF(COUNTIF($CO31:$CQ31, $FF$1)&gt;0, EW$2, 0)</f>
        <v>0</v>
      </c>
      <c r="EX31" s="235">
        <f t="shared" ref="EX31:EX41" si="182">IF(COUNTIF($CR31:$CT31, $FF$1)&gt;0, EX$2, 0)</f>
        <v>0</v>
      </c>
      <c r="EY31" s="235">
        <f t="shared" ref="EY31:EY41" si="183">IF(COUNTIF($CU31:$CW31, $FF$1)&gt;0, EY$2, 0)</f>
        <v>0</v>
      </c>
      <c r="EZ31" s="235">
        <f t="shared" ref="EZ31:EZ41" si="184">IF(COUNTIF($CX31:$CZ31, $FF$1)&gt;0, EZ$2, 0)</f>
        <v>0</v>
      </c>
      <c r="FA31" s="235">
        <f t="shared" ref="FA31:FA41" si="185">IF(COUNTIF($DA31:$DC31, $FF$1)&gt;0, FA$2, 0)</f>
        <v>0</v>
      </c>
      <c r="FB31" s="235">
        <f t="shared" ref="FB31:FB41" si="186">IF(COUNTIF($DD31:$DF31, $FF$1)&gt;0, FB$2, 0)</f>
        <v>0</v>
      </c>
      <c r="FC31" s="235">
        <f t="shared" ref="FC31:FC41" si="187">IF(COUNTIF($DG31:$DI31, $FF$1)&gt;0, FC$2, 0)</f>
        <v>0</v>
      </c>
      <c r="FD31" s="235">
        <f t="shared" ref="FD31:FD41" si="188">IF(COUNTIF($DJ31:$DL31, $FF$1)&gt;0, FD$2, 0)</f>
        <v>0</v>
      </c>
      <c r="FE31" s="235">
        <f t="shared" ref="FE31:FE41" si="189">IF(COUNTIF($DM31:$DO31, $FF$1)&gt;0, FE$2, 0)</f>
        <v>0</v>
      </c>
      <c r="FF31" s="236">
        <f t="shared" ref="FF31:FF34" si="190">SUM(DW31:FE31)</f>
        <v>0</v>
      </c>
      <c r="FG31" s="237">
        <f t="shared" ref="FG31:FG34" si="191">IF(COUNTIF($N31:$Q31, GP$1)&gt;0, FG$2, 0)</f>
        <v>0</v>
      </c>
      <c r="FH31" s="229">
        <f t="shared" ref="FH31:FH34" si="192">IF(COUNTIF($R31:$U31, GP$1)&gt;0, FH$2, 0)</f>
        <v>0</v>
      </c>
      <c r="FI31" s="229">
        <f t="shared" ref="FI31:FI34" si="193">IF(COUNTIF($V31:$Y31, GP$1)&gt;0, FI$2, 0)</f>
        <v>0</v>
      </c>
      <c r="FJ31" s="229">
        <f t="shared" ref="FJ31:FJ34" si="194">IF(COUNTIF($Z31:$AA31, GP$1)&gt;0, FJ$2, 0)</f>
        <v>0</v>
      </c>
      <c r="FK31" s="229">
        <f t="shared" ref="FK31:FK34" si="195">IF(COUNTIF($AB31:$AC31, GP$1)&gt;0, FK$2, 0)</f>
        <v>0</v>
      </c>
      <c r="FL31" s="230">
        <f t="shared" ref="FL31:FL41" si="196">IF(COUNTIF($AD31:$AF31, $GP$1)&gt;0, FL$2, 0)</f>
        <v>0</v>
      </c>
      <c r="FM31" s="231">
        <f t="shared" ref="FM31:FM41" si="197">IF(COUNTIF($AG31:$AI31, $GP$1)&gt;0, FM$2, 0)</f>
        <v>0</v>
      </c>
      <c r="FN31" s="231">
        <f t="shared" ref="FN31:FN41" si="198">IF(COUNTIF($AJ31:$AL31, $GP$1)&gt;0, FN$2, 0)</f>
        <v>0</v>
      </c>
      <c r="FO31" s="231">
        <f t="shared" ref="FO31:FO41" si="199">IF(COUNTIF($AM31:$AO31, $GP$1)&gt;0, FO$2, 0)</f>
        <v>0</v>
      </c>
      <c r="FP31" s="231">
        <f t="shared" ref="FP31:FP41" si="200">IF(COUNTIF($AP31:$AR31, $GP$1)&gt;0, FP$2, 0)</f>
        <v>0</v>
      </c>
      <c r="FQ31" s="231">
        <f t="shared" ref="FQ31:FQ41" si="201">IF(COUNTIF($AS31:$AU31, $GP$1)&gt;0, FQ$2, 0)</f>
        <v>0</v>
      </c>
      <c r="FR31" s="231">
        <f t="shared" ref="FR31:FR41" si="202">IF(COUNTIF($AV31:$AX31, $GP$1)&gt;0, FR$2, 0)</f>
        <v>0</v>
      </c>
      <c r="FS31" s="231">
        <f t="shared" ref="FS31:FS41" si="203">IF(COUNTIF($AY31:$BA31, $GP$1)&gt;0, FS$2, 0)</f>
        <v>0</v>
      </c>
      <c r="FT31" s="231">
        <f t="shared" ref="FT31:FT41" si="204">IF(COUNTIF($BB31:$BD31, $GP$1)&gt;0, FT$2, 0)</f>
        <v>0</v>
      </c>
      <c r="FU31" s="232">
        <f t="shared" ref="FU31:FU41" si="205">IF(COUNTIF($BE31:$BG31, $GP$1)&gt;0, FU$2, 0)</f>
        <v>0</v>
      </c>
      <c r="FV31" s="233">
        <f t="shared" ref="FV31:FV41" si="206">IF(COUNTIF($BH31:$BJ31, $GP$1)&gt;0, FV$2, 0)</f>
        <v>0</v>
      </c>
      <c r="FW31" s="233">
        <f t="shared" ref="FW31:FW41" si="207">IF(COUNTIF($BK31:$BM31, $GP$1)&gt;0, FW$2, 0)</f>
        <v>0</v>
      </c>
      <c r="FX31" s="233">
        <f t="shared" ref="FX31:FX41" si="208">IF(COUNTIF($BN31:$BP31, $GP$1)&gt;0, FX$2, 0)</f>
        <v>0</v>
      </c>
      <c r="FY31" s="233">
        <f t="shared" ref="FY31:FY41" si="209">IF(COUNTIF($BQ31:$BS31, $GP$1)&gt;0, FY$2, 0)</f>
        <v>0</v>
      </c>
      <c r="FZ31" s="233">
        <f t="shared" ref="FZ31:FZ41" si="210">IF(COUNTIF($BT31:$BV31, $GP$1)&gt;0, FZ$2, 0)</f>
        <v>0</v>
      </c>
      <c r="GA31" s="233">
        <f t="shared" ref="GA31:GA41" si="211">IF(COUNTIF($BW31:$BY31, $GP$1)&gt;0, GA$2, 0)</f>
        <v>0</v>
      </c>
      <c r="GB31" s="233">
        <f t="shared" ref="GB31:GB41" si="212">IF(COUNTIF($BZ31:$CB31, $GP$1)&gt;0, GB$2, 0)</f>
        <v>0</v>
      </c>
      <c r="GC31" s="233">
        <f t="shared" ref="GC31:GC41" si="213">IF(COUNTIF($CC31:$CE31, $GP$1)&gt;0, GC$2, 0)</f>
        <v>0</v>
      </c>
      <c r="GD31" s="234">
        <f t="shared" ref="GD31:GD41" si="214">IF(COUNTIF($CF31:$CH31, $GP$1)&gt;0, GD$2, 0)</f>
        <v>0</v>
      </c>
      <c r="GE31" s="235">
        <f t="shared" ref="GE31:GE41" si="215">IF(COUNTIF($CI31:$CK31, $GP$1)&gt;0, GE$2, 0)</f>
        <v>0</v>
      </c>
      <c r="GF31" s="235">
        <f t="shared" ref="GF31:GF41" si="216">IF(COUNTIF($CL31:$CN31, $GP$1)&gt;0, GF$2, 0)</f>
        <v>0</v>
      </c>
      <c r="GG31" s="235">
        <f t="shared" ref="GG31:GG41" si="217">IF(COUNTIF($CO31:$CQ31, $GP$1)&gt;0, GG$2, 0)</f>
        <v>0</v>
      </c>
      <c r="GH31" s="235">
        <f t="shared" ref="GH31:GH41" si="218">IF(COUNTIF($CR31:$CT31, $GP$1)&gt;0, GH$2, 0)</f>
        <v>0</v>
      </c>
      <c r="GI31" s="235">
        <f t="shared" ref="GI31:GI41" si="219">IF(COUNTIF($CU31:$CW31, $GP$1)&gt;0, GI$2, 0)</f>
        <v>0</v>
      </c>
      <c r="GJ31" s="235">
        <f t="shared" ref="GJ31:GJ41" si="220">IF(COUNTIF($CX31:$CZ31, $GP$1)&gt;0, GJ$2, 0)</f>
        <v>0</v>
      </c>
      <c r="GK31" s="235">
        <f t="shared" ref="GK31:GK41" si="221">IF(COUNTIF($DA31:$DC31, $GP$1)&gt;0, GK$2, 0)</f>
        <v>0</v>
      </c>
      <c r="GL31" s="235">
        <f t="shared" ref="GL31:GL41" si="222">IF(COUNTIF($DD31:$DF31, $GP$1)&gt;0, GL$2, 0)</f>
        <v>0</v>
      </c>
      <c r="GM31" s="235">
        <f t="shared" ref="GM31:GM41" si="223">IF(COUNTIF($DG31:$DI31, $GP$1)&gt;0, GM$2, 0)</f>
        <v>0</v>
      </c>
      <c r="GN31" s="235">
        <f t="shared" ref="GN31:GN41" si="224">IF(COUNTIF($DJ31:$DL31, $GP$1)&gt;0, GN$2, 0)</f>
        <v>0</v>
      </c>
      <c r="GO31" s="235">
        <f t="shared" ref="GO31:GO41" si="225">IF(COUNTIF($DM31:$DO31, $GP$1)&gt;0, GO$2, 0)</f>
        <v>0</v>
      </c>
      <c r="GP31" s="236">
        <f t="shared" ref="GP31:GP34" si="226">SUM(FG31:GO31)</f>
        <v>0</v>
      </c>
      <c r="GQ31" s="237">
        <f t="shared" ref="GQ31:GQ34" si="227">IF(COUNTIF($N31:$Q31, HZ$1)&gt;0, GQ$2, 0)</f>
        <v>0</v>
      </c>
      <c r="GR31" s="229">
        <f t="shared" ref="GR31:GR34" si="228">IF(COUNTIF($R31:$U31, HZ$1)&gt;0, GR$2, 0)</f>
        <v>0</v>
      </c>
      <c r="GS31" s="229">
        <f t="shared" ref="GS31:GS34" si="229">IF(COUNTIF($V31:$Y31, HZ$1)&gt;0, GS$2, 0)</f>
        <v>0</v>
      </c>
      <c r="GT31" s="229">
        <f t="shared" ref="GT31:GT34" si="230">IF(COUNTIF($Z31:$AA31, HZ$1)&gt;0, GT$2, 0)</f>
        <v>0</v>
      </c>
      <c r="GU31" s="229">
        <f t="shared" ref="GU31:GU34" si="231">IF(COUNTIF($AB31:$AC31, HZ$1)&gt;0, GU$2, 0)</f>
        <v>0</v>
      </c>
      <c r="GV31" s="230">
        <f t="shared" ref="GV31:GV41" si="232">IF(COUNTIF($AD31:$AF31, $HZ$1)&gt;0, GV$2, 0)</f>
        <v>0</v>
      </c>
      <c r="GW31" s="231">
        <f t="shared" ref="GW31:GW41" si="233">IF(COUNTIF($AG31:$AI31, $HZ$1)&gt;0, GW$2, 0)</f>
        <v>0</v>
      </c>
      <c r="GX31" s="231">
        <f t="shared" ref="GX31:GX41" si="234">IF(COUNTIF($AJ31:$AL31, $HZ$1)&gt;0, GX$2, 0)</f>
        <v>0</v>
      </c>
      <c r="GY31" s="231">
        <f t="shared" ref="GY31:GY41" si="235">IF(COUNTIF($AM31:$AO31, $HZ$1)&gt;0, GY$2, 0)</f>
        <v>0</v>
      </c>
      <c r="GZ31" s="231">
        <f t="shared" ref="GZ31:GZ41" si="236">IF(COUNTIF($AP31:$AR31, $HZ$1)&gt;0, GZ$2, 0)</f>
        <v>0</v>
      </c>
      <c r="HA31" s="231">
        <f t="shared" ref="HA31:HA41" si="237">IF(COUNTIF($AS31:$AU31, $HZ$1)&gt;0, HA$2, 0)</f>
        <v>0</v>
      </c>
      <c r="HB31" s="231">
        <f t="shared" ref="HB31:HB41" si="238">IF(COUNTIF($AV31:$AX31, $HZ$1)&gt;0, HB$2, 0)</f>
        <v>0</v>
      </c>
      <c r="HC31" s="231">
        <f t="shared" ref="HC31:HC41" si="239">IF(COUNTIF($AY31:$BA31, $HZ$1)&gt;0, HC$2, 0)</f>
        <v>0</v>
      </c>
      <c r="HD31" s="231">
        <f t="shared" ref="HD31:HD41" si="240">IF(COUNTIF($BB31:$BD31, $HZ$1)&gt;0, HD$2, 0)</f>
        <v>0</v>
      </c>
      <c r="HE31" s="232">
        <f t="shared" ref="HE31:HE41" si="241">IF(COUNTIF($BE31:$BG31, $HZ$1)&gt;0, HE$2, 0)</f>
        <v>0</v>
      </c>
      <c r="HF31" s="233">
        <f t="shared" ref="HF31:HF41" si="242">IF(COUNTIF($BH31:$BJ31, $HZ$1)&gt;0, HF$2, 0)</f>
        <v>0</v>
      </c>
      <c r="HG31" s="233">
        <f t="shared" ref="HG31:HG41" si="243">IF(COUNTIF($BK31:$BM31, $HZ$1)&gt;0, HG$2, 0)</f>
        <v>0</v>
      </c>
      <c r="HH31" s="233">
        <f t="shared" ref="HH31:HH41" si="244">IF(COUNTIF($BN31:$BP31, $HZ$1)&gt;0, HH$2, 0)</f>
        <v>0</v>
      </c>
      <c r="HI31" s="233">
        <f t="shared" ref="HI31:HI41" si="245">IF(COUNTIF($BQ31:$BS31, $HZ$1)&gt;0, HI$2, 0)</f>
        <v>0</v>
      </c>
      <c r="HJ31" s="233">
        <f t="shared" ref="HJ31:HJ41" si="246">IF(COUNTIF($BT31:$BV31, $HZ$1)&gt;0, HJ$2, 0)</f>
        <v>0</v>
      </c>
      <c r="HK31" s="233">
        <f t="shared" ref="HK31:HK41" si="247">IF(COUNTIF($BW31:$BY31, $HZ$1)&gt;0, HK$2, 0)</f>
        <v>0</v>
      </c>
      <c r="HL31" s="233">
        <f t="shared" ref="HL31:HL41" si="248">IF(COUNTIF($BZ31:$CB31, $HZ$1)&gt;0, HL$2, 0)</f>
        <v>0</v>
      </c>
      <c r="HM31" s="233">
        <f t="shared" ref="HM31:HM41" si="249">IF(COUNTIF($CC31:$CE31, $HZ$1)&gt;0, HM$2, 0)</f>
        <v>0</v>
      </c>
      <c r="HN31" s="234">
        <f t="shared" ref="HN31:HN41" si="250">IF(COUNTIF($CF31:$CH31, $HZ$1)&gt;0, HN$2, 0)</f>
        <v>0</v>
      </c>
      <c r="HO31" s="235">
        <f t="shared" ref="HO31:HO41" si="251">IF(COUNTIF($CI31:$CK31, $HZ$1)&gt;0, HO$2, 0)</f>
        <v>0</v>
      </c>
      <c r="HP31" s="235">
        <f t="shared" ref="HP31:HP41" si="252">IF(COUNTIF($CL31:$CN31, $HZ$1)&gt;0, HP$2, 0)</f>
        <v>0</v>
      </c>
      <c r="HQ31" s="235">
        <f t="shared" ref="HQ31:HQ41" si="253">IF(COUNTIF($CO31:$CQ31, $HZ$1)&gt;0, HQ$2, 0)</f>
        <v>0</v>
      </c>
      <c r="HR31" s="235">
        <f t="shared" ref="HR31:HR41" si="254">IF(COUNTIF($CR31:$CT31, $HZ$1)&gt;0, HR$2, 0)</f>
        <v>0</v>
      </c>
      <c r="HS31" s="235">
        <f t="shared" ref="HS31:HS41" si="255">IF(COUNTIF($CU31:$CW31, $HZ$1)&gt;0, HS$2, 0)</f>
        <v>0</v>
      </c>
      <c r="HT31" s="235">
        <f t="shared" ref="HT31:HT41" si="256">IF(COUNTIF($CX31:$CZ31, $HZ$1)&gt;0, HT$2, 0)</f>
        <v>0</v>
      </c>
      <c r="HU31" s="235">
        <f t="shared" ref="HU31:HU41" si="257">IF(COUNTIF($DA31:$DC31, $HZ$1)&gt;0, HU$2, 0)</f>
        <v>0</v>
      </c>
      <c r="HV31" s="235">
        <f t="shared" ref="HV31:HV41" si="258">IF(COUNTIF($DD31:$DF31, $HZ$1)&gt;0, HV$2, 0)</f>
        <v>0</v>
      </c>
      <c r="HW31" s="235">
        <f t="shared" ref="HW31:HW41" si="259">IF(COUNTIF($DG31:$DI31, $HZ$1)&gt;0, HW$2, 0)</f>
        <v>0</v>
      </c>
      <c r="HX31" s="235">
        <f t="shared" ref="HX31:HX41" si="260">IF(COUNTIF($DJ31:$DL31, $HZ$1)&gt;0, HX$2, 0)</f>
        <v>0</v>
      </c>
      <c r="HY31" s="235">
        <f t="shared" ref="HY31:HY41" si="261">IF(COUNTIF($DM31:$DO31, $HZ$1)&gt;0, HY$2, 0)</f>
        <v>0</v>
      </c>
      <c r="HZ31" s="236">
        <f t="shared" ref="HZ31:HZ34" si="262">SUM(GQ31:HY31)</f>
        <v>0</v>
      </c>
      <c r="IA31" s="238">
        <f t="shared" ref="IA31:IA41" si="263">IF(COUNTIF($DJ31:$DL31, $IC$1)&gt;0, IA$2, 0)</f>
        <v>0</v>
      </c>
      <c r="IB31" s="237">
        <f t="shared" si="109"/>
        <v>0</v>
      </c>
      <c r="IC31" s="229">
        <f t="shared" ref="IC31:IC41" si="264">IF(MAX($R31:$U31)&gt;=40, IC$2, 0)</f>
        <v>0</v>
      </c>
      <c r="ID31" s="229">
        <f t="shared" ref="ID31:ID41" si="265">IF(MAX($V31:$Y31)&gt;=40, ID$2, 0)</f>
        <v>0</v>
      </c>
      <c r="IE31" s="229">
        <f t="shared" ref="IE31:IE41" si="266">IF(MAX($Z31:$AA31)&gt;=40, IE$2, 0)</f>
        <v>0</v>
      </c>
      <c r="IF31" s="229">
        <f t="shared" ref="IF31:IF41" si="267">IF(MAX($AB31:$AC31)&gt;=40, IF$2, 0)</f>
        <v>0</v>
      </c>
      <c r="IG31" s="230">
        <f t="shared" ref="IG31:IG41" si="268">IF(MAX($AD31:$AF31)&gt;=40, IG$2, 0)</f>
        <v>0</v>
      </c>
      <c r="IH31" s="231">
        <f t="shared" ref="IH31:IH41" si="269">IF(MAX($AG31:$AI31)&gt;=40, IH$2, 0)</f>
        <v>0</v>
      </c>
      <c r="II31" s="231">
        <f t="shared" ref="II31:II41" si="270">IF(MAX($AJ31:$AL31)&gt;=40, II$2, 0)</f>
        <v>0</v>
      </c>
      <c r="IJ31" s="231">
        <f t="shared" ref="IJ31:IJ41" si="271">IF(MAX($AM31:$AO31)&gt;=40, IJ$2, 0)</f>
        <v>0</v>
      </c>
      <c r="IK31" s="231">
        <f t="shared" ref="IK31:IK41" si="272">IF(MAX($AP31:$AR31)&gt;=40, IK$2, 0)</f>
        <v>0</v>
      </c>
      <c r="IL31" s="231">
        <f t="shared" ref="IL31:IL41" si="273">IF(MAX($AS31:$AU31)&gt;=40, IL$2, 0)</f>
        <v>0</v>
      </c>
      <c r="IM31" s="231">
        <f t="shared" ref="IM31:IM41" si="274">IF(MAX($AV31:$AX31)&gt;=40, IM$2, 0)</f>
        <v>0</v>
      </c>
      <c r="IN31" s="231">
        <f t="shared" ref="IN31:IN41" si="275">IF(MAX($AY31:$BA31)&gt;=40, IN$2, 0)</f>
        <v>0</v>
      </c>
      <c r="IO31" s="231">
        <f t="shared" ref="IO31:IO41" si="276">IF(MAX($BB31:$BD31)&gt;=40, IO$2, 0)</f>
        <v>0</v>
      </c>
      <c r="IP31" s="232">
        <f t="shared" ref="IP31:IP41" si="277">IF(MAX($BE31:$BG31)&gt;=40, IP$2, 0)</f>
        <v>0</v>
      </c>
      <c r="IQ31" s="233">
        <f t="shared" ref="IQ31:IQ41" si="278">IF(MAX($BH31:$BJ31)&gt;=40, IQ$2, 0)</f>
        <v>0</v>
      </c>
      <c r="IR31" s="233">
        <f t="shared" ref="IR31:IR41" si="279">IF(MAX($BK31:$BM31)&gt;=40, IR$2, 0)</f>
        <v>0</v>
      </c>
      <c r="IS31" s="233">
        <f t="shared" ref="IS31:IS41" si="280">IF(MAX($BN31:$BP31)&gt;=40, IS$2, 0)</f>
        <v>0</v>
      </c>
      <c r="IT31" s="233">
        <f t="shared" ref="IT31:IT41" si="281">IF(MAX($BQ31:$BS31)&gt;=40, IT$2, 0)</f>
        <v>0</v>
      </c>
      <c r="IU31" s="233">
        <f t="shared" ref="IU31:IU41" si="282">IF(MAX($BT31:$BV31)&gt;=40, IU$2, 0)</f>
        <v>0</v>
      </c>
      <c r="IV31" s="233">
        <f t="shared" ref="IV31:IV41" si="283">IF(MAX($BW31:$BY31)&gt;=40, IV$2, 0)</f>
        <v>0</v>
      </c>
      <c r="IW31" s="233">
        <f t="shared" ref="IW31:IW41" si="284">IF(MAX($BZ31:$CB31)&gt;=40, IW$2, 0)</f>
        <v>0</v>
      </c>
      <c r="IX31" s="233">
        <f t="shared" ref="IX31:IX41" si="285">IF(MAX($CC31:$CE31)&gt;=40, IX$2, 0)</f>
        <v>0</v>
      </c>
      <c r="IY31" s="234">
        <f t="shared" ref="IY31:IY41" si="286">IF(MAX($CF31:$CH31)&gt;=40, IY$2, 0)</f>
        <v>0</v>
      </c>
      <c r="IZ31" s="235">
        <f t="shared" ref="IZ31:IZ41" si="287">IF(MAX($CI31:$CK31)&gt;=40, IZ$2, 0)</f>
        <v>0</v>
      </c>
      <c r="JA31" s="235">
        <f t="shared" ref="JA31:JA41" si="288">IF(MAX($CL31:$CN31)&gt;=40, JA$2, 0)</f>
        <v>0</v>
      </c>
      <c r="JB31" s="235">
        <f t="shared" ref="JB31:JB41" si="289">IF(MAX($CO31:$CQ31)&gt;=40, JB$2, 0)</f>
        <v>0</v>
      </c>
      <c r="JC31" s="235">
        <f t="shared" ref="JC31:JC41" si="290">IF(MAX($CR31:$CT31)&gt;=40, JC$2, 0)</f>
        <v>0</v>
      </c>
      <c r="JD31" s="235">
        <f t="shared" ref="JD31:JD41" si="291">IF(MAX($CU31:$CW31)&gt;=40, JD$2, 0)</f>
        <v>0</v>
      </c>
      <c r="JE31" s="235">
        <f t="shared" ref="JE31:JE41" si="292">IF(MAX($CX31:$CZ31)&gt;=40, JE$2, 0)</f>
        <v>0</v>
      </c>
      <c r="JF31" s="235">
        <f t="shared" ref="JF31:JF41" si="293">IF(MAX($DA31:$DC31)&gt;=40, JF$2, 0)</f>
        <v>0</v>
      </c>
      <c r="JG31" s="235">
        <f t="shared" ref="JG31:JG41" si="294">IF(MAX($DD31:$DF31)&gt;=40, JG$2, 0)</f>
        <v>0</v>
      </c>
      <c r="JH31" s="235">
        <f t="shared" ref="JH31:JH41" si="295">IF(MAX($DG31:$DI31)&gt;=40, JH$2, 0)</f>
        <v>0</v>
      </c>
      <c r="JI31" s="235">
        <f t="shared" ref="JI31:JI41" si="296">IF(MAX($DJ31:$DL31)&gt;=40, JI$2, 0)</f>
        <v>0</v>
      </c>
      <c r="JJ31" s="235">
        <f t="shared" ref="JJ31:JJ41" si="297">IF(MAX($DM31:$DO31)&gt;=40, JJ$2, 0)</f>
        <v>0</v>
      </c>
      <c r="JK31" s="392">
        <f t="shared" ref="JK31:JK34" si="298">SUM(IG31:IW31, IY31:JJ31)</f>
        <v>0</v>
      </c>
      <c r="JL31" s="392">
        <f t="shared" ref="JL31:JL34" si="299">SUM(IB31:IF31, IX31)</f>
        <v>0</v>
      </c>
    </row>
    <row r="32" spans="1:272" ht="15" x14ac:dyDescent="0.25">
      <c r="A32" s="13" t="s">
        <v>1128</v>
      </c>
      <c r="B32" s="697">
        <v>1</v>
      </c>
      <c r="C32" s="698" t="s">
        <v>1108</v>
      </c>
      <c r="D32" s="699">
        <v>44673</v>
      </c>
      <c r="E32" s="700">
        <v>4</v>
      </c>
      <c r="F32" s="704">
        <v>13112653</v>
      </c>
      <c r="G32" s="701" t="s">
        <v>1110</v>
      </c>
      <c r="H32" s="705" t="s">
        <v>1111</v>
      </c>
      <c r="I32" s="702" t="s">
        <v>1109</v>
      </c>
      <c r="J32" s="695"/>
      <c r="K32" s="696"/>
      <c r="L32" s="696"/>
      <c r="M32" s="697" t="s">
        <v>1114</v>
      </c>
      <c r="N32" s="710"/>
      <c r="O32" s="711"/>
      <c r="P32" s="709" t="s">
        <v>178</v>
      </c>
      <c r="Q32" s="649"/>
      <c r="R32" s="656"/>
      <c r="S32" s="654"/>
      <c r="T32" s="709" t="s">
        <v>178</v>
      </c>
      <c r="U32" s="649"/>
      <c r="V32" s="665">
        <v>68</v>
      </c>
      <c r="W32" s="103"/>
      <c r="X32" s="101"/>
      <c r="Y32" s="102"/>
      <c r="Z32" s="21" t="s">
        <v>177</v>
      </c>
      <c r="AA32" s="267"/>
      <c r="AB32" s="21" t="s">
        <v>195</v>
      </c>
      <c r="AC32" s="267"/>
      <c r="AD32" s="656">
        <v>100</v>
      </c>
      <c r="AE32" s="654"/>
      <c r="AF32" s="657"/>
      <c r="AG32" s="656">
        <v>100</v>
      </c>
      <c r="AH32" s="654"/>
      <c r="AI32" s="657"/>
      <c r="AJ32" s="656">
        <v>100</v>
      </c>
      <c r="AK32" s="654"/>
      <c r="AL32" s="657"/>
      <c r="AM32" s="656">
        <v>100</v>
      </c>
      <c r="AN32" s="654"/>
      <c r="AO32" s="657"/>
      <c r="AP32" s="656">
        <v>100</v>
      </c>
      <c r="AQ32" s="654"/>
      <c r="AR32" s="657"/>
      <c r="AS32" s="656">
        <v>100</v>
      </c>
      <c r="AT32" s="654"/>
      <c r="AU32" s="657"/>
      <c r="AV32" s="656">
        <v>100</v>
      </c>
      <c r="AW32" s="654"/>
      <c r="AX32" s="657"/>
      <c r="AY32" s="656">
        <v>100</v>
      </c>
      <c r="AZ32" s="654"/>
      <c r="BA32" s="657"/>
      <c r="BB32" s="656">
        <v>100</v>
      </c>
      <c r="BC32" s="654"/>
      <c r="BD32" s="657"/>
      <c r="BE32" s="665">
        <v>58</v>
      </c>
      <c r="BF32" s="103"/>
      <c r="BG32" s="267"/>
      <c r="BH32" s="646" t="s">
        <v>175</v>
      </c>
      <c r="BI32" s="103"/>
      <c r="BJ32" s="267"/>
      <c r="BK32" s="21" t="s">
        <v>178</v>
      </c>
      <c r="BL32" s="103"/>
      <c r="BM32" s="267"/>
      <c r="BN32" s="646" t="s">
        <v>175</v>
      </c>
      <c r="BO32" s="103"/>
      <c r="BP32" s="267"/>
      <c r="BQ32" s="21" t="s">
        <v>177</v>
      </c>
      <c r="BR32" s="103"/>
      <c r="BS32" s="267"/>
      <c r="BT32" s="665">
        <v>65.599998474121094</v>
      </c>
      <c r="BU32" s="103"/>
      <c r="BV32" s="267"/>
      <c r="BW32" s="646" t="s">
        <v>175</v>
      </c>
      <c r="BX32" s="103"/>
      <c r="BY32" s="267"/>
      <c r="BZ32" s="646" t="s">
        <v>175</v>
      </c>
      <c r="CA32" s="103"/>
      <c r="CB32" s="267"/>
      <c r="CC32" s="21" t="s">
        <v>1090</v>
      </c>
      <c r="CD32" s="284"/>
      <c r="CE32" s="267"/>
      <c r="CF32" s="21"/>
      <c r="CG32" s="103"/>
      <c r="CH32" s="267"/>
      <c r="CI32" s="21"/>
      <c r="CJ32" s="103"/>
      <c r="CK32" s="267"/>
      <c r="CL32" s="21"/>
      <c r="CM32" s="103"/>
      <c r="CN32" s="103"/>
      <c r="CO32" s="103"/>
      <c r="CP32" s="103"/>
      <c r="CQ32" s="267"/>
      <c r="CR32" s="21"/>
      <c r="CS32" s="103"/>
      <c r="CT32" s="267"/>
      <c r="CU32" s="21"/>
      <c r="CV32" s="103"/>
      <c r="CW32" s="267"/>
      <c r="CX32" s="21"/>
      <c r="CY32" s="103"/>
      <c r="CZ32" s="267"/>
      <c r="DA32" s="21"/>
      <c r="DB32" s="103"/>
      <c r="DC32" s="267"/>
      <c r="DD32" s="21"/>
      <c r="DE32" s="103"/>
      <c r="DF32" s="267"/>
      <c r="DG32" s="21"/>
      <c r="DH32" s="103"/>
      <c r="DI32" s="267"/>
      <c r="DJ32" s="21"/>
      <c r="DK32" s="103"/>
      <c r="DL32" s="267"/>
      <c r="DM32" s="21"/>
      <c r="DN32" s="103"/>
      <c r="DO32" s="267"/>
      <c r="DP32" s="213"/>
      <c r="DQ32" s="212"/>
      <c r="DR32" s="212"/>
      <c r="DS32" s="279">
        <f t="shared" si="153"/>
        <v>61.799999237060547</v>
      </c>
      <c r="DT32" s="214"/>
      <c r="DU32" s="215">
        <f t="shared" si="154"/>
        <v>3.0899999618530272</v>
      </c>
      <c r="DV32" s="618">
        <f t="shared" si="148"/>
        <v>0</v>
      </c>
      <c r="DW32" s="228">
        <f t="shared" ref="DW32:DW33" si="300">IF(COUNTIF($N32:$Q32, FF$1)&gt;0, DW$2, 0)</f>
        <v>0</v>
      </c>
      <c r="DX32" s="229">
        <f t="shared" ref="DX32:DX33" si="301">IF(COUNTIF($R32:$U32, FF$1)&gt;0, DX$2, 0)</f>
        <v>0</v>
      </c>
      <c r="DY32" s="229">
        <f t="shared" ref="DY32:DY33" si="302">IF(COUNTIF($V32:$Y32, FF$1)&gt;0, DY$2, 0)</f>
        <v>0</v>
      </c>
      <c r="DZ32" s="229">
        <f t="shared" ref="DZ32:DZ33" si="303">IF(COUNTIF($Z32:$AA32, FF$1)&gt;0, DZ$2, 0)</f>
        <v>0</v>
      </c>
      <c r="EA32" s="229">
        <f t="shared" ref="EA32:EA33" si="304">IF(COUNTIF($AB32:$AC32, FF$1)&gt;0, EA$2, 0)</f>
        <v>0</v>
      </c>
      <c r="EB32" s="230">
        <f t="shared" si="160"/>
        <v>0</v>
      </c>
      <c r="EC32" s="231">
        <f t="shared" si="161"/>
        <v>0</v>
      </c>
      <c r="ED32" s="231">
        <f t="shared" si="162"/>
        <v>0</v>
      </c>
      <c r="EE32" s="231">
        <f t="shared" si="163"/>
        <v>0</v>
      </c>
      <c r="EF32" s="231">
        <f t="shared" si="164"/>
        <v>0</v>
      </c>
      <c r="EG32" s="231">
        <f t="shared" si="165"/>
        <v>0</v>
      </c>
      <c r="EH32" s="231">
        <f t="shared" si="166"/>
        <v>0</v>
      </c>
      <c r="EI32" s="231">
        <f t="shared" si="167"/>
        <v>0</v>
      </c>
      <c r="EJ32" s="231">
        <f t="shared" si="168"/>
        <v>0</v>
      </c>
      <c r="EK32" s="232">
        <f t="shared" si="169"/>
        <v>0</v>
      </c>
      <c r="EL32" s="233">
        <f t="shared" si="170"/>
        <v>0</v>
      </c>
      <c r="EM32" s="233">
        <f t="shared" si="171"/>
        <v>0</v>
      </c>
      <c r="EN32" s="233">
        <f t="shared" si="172"/>
        <v>0</v>
      </c>
      <c r="EO32" s="233">
        <f t="shared" si="173"/>
        <v>0</v>
      </c>
      <c r="EP32" s="233">
        <f t="shared" si="174"/>
        <v>0</v>
      </c>
      <c r="EQ32" s="233">
        <f t="shared" si="175"/>
        <v>0</v>
      </c>
      <c r="ER32" s="233">
        <f t="shared" si="176"/>
        <v>0</v>
      </c>
      <c r="ES32" s="233">
        <f t="shared" si="177"/>
        <v>0</v>
      </c>
      <c r="ET32" s="234">
        <f t="shared" si="178"/>
        <v>0</v>
      </c>
      <c r="EU32" s="235">
        <f t="shared" si="179"/>
        <v>0</v>
      </c>
      <c r="EV32" s="235">
        <f t="shared" si="180"/>
        <v>0</v>
      </c>
      <c r="EW32" s="235">
        <f t="shared" si="181"/>
        <v>0</v>
      </c>
      <c r="EX32" s="235">
        <f t="shared" si="182"/>
        <v>0</v>
      </c>
      <c r="EY32" s="235">
        <f t="shared" si="183"/>
        <v>0</v>
      </c>
      <c r="EZ32" s="235">
        <f t="shared" si="184"/>
        <v>0</v>
      </c>
      <c r="FA32" s="235">
        <f t="shared" si="185"/>
        <v>0</v>
      </c>
      <c r="FB32" s="235">
        <f t="shared" si="186"/>
        <v>0</v>
      </c>
      <c r="FC32" s="235">
        <f t="shared" si="187"/>
        <v>0</v>
      </c>
      <c r="FD32" s="235">
        <f t="shared" si="188"/>
        <v>0</v>
      </c>
      <c r="FE32" s="235">
        <f t="shared" si="189"/>
        <v>0</v>
      </c>
      <c r="FF32" s="236">
        <f t="shared" ref="FF32:FF33" si="305">SUM(DW32:FE32)</f>
        <v>0</v>
      </c>
      <c r="FG32" s="237">
        <f t="shared" ref="FG32:FG33" si="306">IF(COUNTIF($N32:$Q32, GP$1)&gt;0, FG$2, 0)</f>
        <v>0</v>
      </c>
      <c r="FH32" s="229">
        <f t="shared" ref="FH32:FH33" si="307">IF(COUNTIF($R32:$U32, GP$1)&gt;0, FH$2, 0)</f>
        <v>0</v>
      </c>
      <c r="FI32" s="229">
        <f t="shared" ref="FI32:FI33" si="308">IF(COUNTIF($V32:$Y32, GP$1)&gt;0, FI$2, 0)</f>
        <v>0</v>
      </c>
      <c r="FJ32" s="229">
        <f t="shared" ref="FJ32:FJ33" si="309">IF(COUNTIF($Z32:$AA32, GP$1)&gt;0, FJ$2, 0)</f>
        <v>0</v>
      </c>
      <c r="FK32" s="229">
        <f t="shared" ref="FK32:FK33" si="310">IF(COUNTIF($AB32:$AC32, GP$1)&gt;0, FK$2, 0)</f>
        <v>0</v>
      </c>
      <c r="FL32" s="230">
        <f t="shared" si="196"/>
        <v>0</v>
      </c>
      <c r="FM32" s="231">
        <f t="shared" si="197"/>
        <v>0</v>
      </c>
      <c r="FN32" s="231">
        <f t="shared" si="198"/>
        <v>0</v>
      </c>
      <c r="FO32" s="231">
        <f t="shared" si="199"/>
        <v>0</v>
      </c>
      <c r="FP32" s="231">
        <f t="shared" si="200"/>
        <v>0</v>
      </c>
      <c r="FQ32" s="231">
        <f t="shared" si="201"/>
        <v>0</v>
      </c>
      <c r="FR32" s="231">
        <f t="shared" si="202"/>
        <v>0</v>
      </c>
      <c r="FS32" s="231">
        <f t="shared" si="203"/>
        <v>0</v>
      </c>
      <c r="FT32" s="231">
        <f t="shared" si="204"/>
        <v>0</v>
      </c>
      <c r="FU32" s="232">
        <f t="shared" si="205"/>
        <v>0</v>
      </c>
      <c r="FV32" s="233">
        <f t="shared" si="206"/>
        <v>5</v>
      </c>
      <c r="FW32" s="233">
        <f t="shared" si="207"/>
        <v>0</v>
      </c>
      <c r="FX32" s="233">
        <f t="shared" si="208"/>
        <v>5</v>
      </c>
      <c r="FY32" s="233">
        <f t="shared" si="209"/>
        <v>0</v>
      </c>
      <c r="FZ32" s="233">
        <f t="shared" si="210"/>
        <v>0</v>
      </c>
      <c r="GA32" s="233">
        <f t="shared" si="211"/>
        <v>4</v>
      </c>
      <c r="GB32" s="233">
        <f t="shared" si="212"/>
        <v>4</v>
      </c>
      <c r="GC32" s="233">
        <f t="shared" si="213"/>
        <v>0</v>
      </c>
      <c r="GD32" s="234">
        <f t="shared" si="214"/>
        <v>0</v>
      </c>
      <c r="GE32" s="235">
        <f t="shared" si="215"/>
        <v>0</v>
      </c>
      <c r="GF32" s="235">
        <f t="shared" si="216"/>
        <v>0</v>
      </c>
      <c r="GG32" s="235">
        <f t="shared" si="217"/>
        <v>0</v>
      </c>
      <c r="GH32" s="235">
        <f t="shared" si="218"/>
        <v>0</v>
      </c>
      <c r="GI32" s="235">
        <f t="shared" si="219"/>
        <v>0</v>
      </c>
      <c r="GJ32" s="235">
        <f t="shared" si="220"/>
        <v>0</v>
      </c>
      <c r="GK32" s="235">
        <f t="shared" si="221"/>
        <v>0</v>
      </c>
      <c r="GL32" s="235">
        <f t="shared" si="222"/>
        <v>0</v>
      </c>
      <c r="GM32" s="235">
        <f t="shared" si="223"/>
        <v>0</v>
      </c>
      <c r="GN32" s="235">
        <f t="shared" si="224"/>
        <v>0</v>
      </c>
      <c r="GO32" s="235">
        <f t="shared" si="225"/>
        <v>0</v>
      </c>
      <c r="GP32" s="236">
        <f t="shared" ref="GP32:GP33" si="311">SUM(FG32:GO32)</f>
        <v>18</v>
      </c>
      <c r="GQ32" s="237">
        <f t="shared" ref="GQ32:GQ33" si="312">IF(COUNTIF($N32:$Q32, HZ$1)&gt;0, GQ$2, 0)</f>
        <v>0</v>
      </c>
      <c r="GR32" s="229">
        <f t="shared" ref="GR32:GR33" si="313">IF(COUNTIF($R32:$U32, HZ$1)&gt;0, GR$2, 0)</f>
        <v>0</v>
      </c>
      <c r="GS32" s="229">
        <f t="shared" ref="GS32:GS33" si="314">IF(COUNTIF($V32:$Y32, HZ$1)&gt;0, GS$2, 0)</f>
        <v>0</v>
      </c>
      <c r="GT32" s="229">
        <f t="shared" ref="GT32:GT33" si="315">IF(COUNTIF($Z32:$AA32, HZ$1)&gt;0, GT$2, 0)</f>
        <v>3</v>
      </c>
      <c r="GU32" s="229">
        <f t="shared" ref="GU32:GU33" si="316">IF(COUNTIF($AB32:$AC32, HZ$1)&gt;0, GU$2, 0)</f>
        <v>0</v>
      </c>
      <c r="GV32" s="230">
        <f t="shared" si="232"/>
        <v>0</v>
      </c>
      <c r="GW32" s="231">
        <f t="shared" si="233"/>
        <v>0</v>
      </c>
      <c r="GX32" s="231">
        <f t="shared" si="234"/>
        <v>0</v>
      </c>
      <c r="GY32" s="231">
        <f t="shared" si="235"/>
        <v>0</v>
      </c>
      <c r="GZ32" s="231">
        <f t="shared" si="236"/>
        <v>0</v>
      </c>
      <c r="HA32" s="231">
        <f t="shared" si="237"/>
        <v>0</v>
      </c>
      <c r="HB32" s="231">
        <f t="shared" si="238"/>
        <v>0</v>
      </c>
      <c r="HC32" s="231">
        <f t="shared" si="239"/>
        <v>0</v>
      </c>
      <c r="HD32" s="231">
        <f t="shared" si="240"/>
        <v>0</v>
      </c>
      <c r="HE32" s="232">
        <f t="shared" si="241"/>
        <v>0</v>
      </c>
      <c r="HF32" s="233">
        <f t="shared" si="242"/>
        <v>0</v>
      </c>
      <c r="HG32" s="233">
        <f t="shared" si="243"/>
        <v>0</v>
      </c>
      <c r="HH32" s="233">
        <f t="shared" si="244"/>
        <v>0</v>
      </c>
      <c r="HI32" s="233">
        <f t="shared" si="245"/>
        <v>5</v>
      </c>
      <c r="HJ32" s="233">
        <f t="shared" si="246"/>
        <v>0</v>
      </c>
      <c r="HK32" s="233">
        <f t="shared" si="247"/>
        <v>0</v>
      </c>
      <c r="HL32" s="233">
        <f t="shared" si="248"/>
        <v>0</v>
      </c>
      <c r="HM32" s="233">
        <f t="shared" si="249"/>
        <v>0</v>
      </c>
      <c r="HN32" s="234">
        <f t="shared" si="250"/>
        <v>0</v>
      </c>
      <c r="HO32" s="235">
        <f t="shared" si="251"/>
        <v>0</v>
      </c>
      <c r="HP32" s="235">
        <f t="shared" si="252"/>
        <v>0</v>
      </c>
      <c r="HQ32" s="235">
        <f t="shared" si="253"/>
        <v>0</v>
      </c>
      <c r="HR32" s="235">
        <f t="shared" si="254"/>
        <v>0</v>
      </c>
      <c r="HS32" s="235">
        <f t="shared" si="255"/>
        <v>0</v>
      </c>
      <c r="HT32" s="235">
        <f t="shared" si="256"/>
        <v>0</v>
      </c>
      <c r="HU32" s="235">
        <f t="shared" si="257"/>
        <v>0</v>
      </c>
      <c r="HV32" s="235">
        <f t="shared" si="258"/>
        <v>0</v>
      </c>
      <c r="HW32" s="235">
        <f t="shared" si="259"/>
        <v>0</v>
      </c>
      <c r="HX32" s="235">
        <f t="shared" si="260"/>
        <v>0</v>
      </c>
      <c r="HY32" s="235">
        <f t="shared" si="261"/>
        <v>0</v>
      </c>
      <c r="HZ32" s="236">
        <f t="shared" ref="HZ32:HZ33" si="317">SUM(GQ32:HY32)</f>
        <v>8</v>
      </c>
      <c r="IA32" s="238">
        <f t="shared" si="263"/>
        <v>0</v>
      </c>
      <c r="IB32" s="237">
        <f t="shared" si="109"/>
        <v>0</v>
      </c>
      <c r="IC32" s="229">
        <f t="shared" si="264"/>
        <v>0</v>
      </c>
      <c r="ID32" s="229">
        <f t="shared" si="265"/>
        <v>3</v>
      </c>
      <c r="IE32" s="229">
        <f t="shared" si="266"/>
        <v>0</v>
      </c>
      <c r="IF32" s="229">
        <f t="shared" si="267"/>
        <v>0</v>
      </c>
      <c r="IG32" s="230">
        <f t="shared" si="268"/>
        <v>15</v>
      </c>
      <c r="IH32" s="231">
        <f t="shared" si="269"/>
        <v>10</v>
      </c>
      <c r="II32" s="231">
        <f t="shared" si="270"/>
        <v>20</v>
      </c>
      <c r="IJ32" s="231">
        <f t="shared" si="271"/>
        <v>15</v>
      </c>
      <c r="IK32" s="231">
        <f t="shared" si="272"/>
        <v>15</v>
      </c>
      <c r="IL32" s="231">
        <f t="shared" si="273"/>
        <v>5</v>
      </c>
      <c r="IM32" s="231">
        <f t="shared" si="274"/>
        <v>15</v>
      </c>
      <c r="IN32" s="231">
        <f t="shared" si="275"/>
        <v>15</v>
      </c>
      <c r="IO32" s="231">
        <f t="shared" si="276"/>
        <v>10</v>
      </c>
      <c r="IP32" s="232">
        <f t="shared" si="277"/>
        <v>10</v>
      </c>
      <c r="IQ32" s="233">
        <f t="shared" si="278"/>
        <v>0</v>
      </c>
      <c r="IR32" s="233">
        <f t="shared" si="279"/>
        <v>0</v>
      </c>
      <c r="IS32" s="233">
        <f t="shared" si="280"/>
        <v>0</v>
      </c>
      <c r="IT32" s="233">
        <f t="shared" si="281"/>
        <v>0</v>
      </c>
      <c r="IU32" s="233">
        <f t="shared" si="282"/>
        <v>10</v>
      </c>
      <c r="IV32" s="233">
        <f t="shared" si="283"/>
        <v>0</v>
      </c>
      <c r="IW32" s="233">
        <f t="shared" si="284"/>
        <v>0</v>
      </c>
      <c r="IX32" s="233">
        <f t="shared" si="285"/>
        <v>0</v>
      </c>
      <c r="IY32" s="234">
        <f t="shared" si="286"/>
        <v>0</v>
      </c>
      <c r="IZ32" s="235">
        <f t="shared" si="287"/>
        <v>0</v>
      </c>
      <c r="JA32" s="235">
        <f t="shared" si="288"/>
        <v>0</v>
      </c>
      <c r="JB32" s="235">
        <f t="shared" si="289"/>
        <v>0</v>
      </c>
      <c r="JC32" s="235">
        <f t="shared" si="290"/>
        <v>0</v>
      </c>
      <c r="JD32" s="235">
        <f t="shared" si="291"/>
        <v>0</v>
      </c>
      <c r="JE32" s="235">
        <f t="shared" si="292"/>
        <v>0</v>
      </c>
      <c r="JF32" s="235">
        <f t="shared" si="293"/>
        <v>0</v>
      </c>
      <c r="JG32" s="235">
        <f t="shared" si="294"/>
        <v>0</v>
      </c>
      <c r="JH32" s="235">
        <f t="shared" si="295"/>
        <v>0</v>
      </c>
      <c r="JI32" s="235">
        <f t="shared" si="296"/>
        <v>0</v>
      </c>
      <c r="JJ32" s="235">
        <f t="shared" si="297"/>
        <v>0</v>
      </c>
      <c r="JK32" s="392">
        <f t="shared" ref="JK32:JK33" si="318">SUM(IG32:IW32, IY32:JJ32)</f>
        <v>140</v>
      </c>
      <c r="JL32" s="392">
        <f t="shared" ref="JL32:JL33" si="319">SUM(IB32:IF32, IX32)</f>
        <v>3</v>
      </c>
    </row>
    <row r="33" spans="1:272" ht="15" x14ac:dyDescent="0.25">
      <c r="A33" s="13" t="s">
        <v>1125</v>
      </c>
      <c r="B33" s="697">
        <v>2</v>
      </c>
      <c r="C33" s="698" t="s">
        <v>1051</v>
      </c>
      <c r="D33" s="699">
        <v>44673</v>
      </c>
      <c r="E33" s="700">
        <v>4</v>
      </c>
      <c r="F33" s="704">
        <v>12979189</v>
      </c>
      <c r="G33" s="701" t="s">
        <v>1052</v>
      </c>
      <c r="H33" s="702" t="s">
        <v>1053</v>
      </c>
      <c r="I33" s="702" t="s">
        <v>1054</v>
      </c>
      <c r="J33" s="695"/>
      <c r="K33" s="696"/>
      <c r="L33" s="714" t="s">
        <v>1194</v>
      </c>
      <c r="M33" s="697" t="s">
        <v>1055</v>
      </c>
      <c r="N33" s="646" t="s">
        <v>175</v>
      </c>
      <c r="O33" s="103"/>
      <c r="P33" s="101"/>
      <c r="Q33" s="102"/>
      <c r="R33" s="646" t="s">
        <v>175</v>
      </c>
      <c r="S33" s="103"/>
      <c r="T33" s="101"/>
      <c r="U33" s="102"/>
      <c r="V33" s="665">
        <v>69.410003662109375</v>
      </c>
      <c r="W33" s="103"/>
      <c r="X33" s="101"/>
      <c r="Y33" s="102"/>
      <c r="Z33" s="21" t="s">
        <v>177</v>
      </c>
      <c r="AA33" s="267"/>
      <c r="AB33" s="21" t="s">
        <v>178</v>
      </c>
      <c r="AC33" s="267"/>
      <c r="AD33" s="656">
        <v>100</v>
      </c>
      <c r="AE33" s="654"/>
      <c r="AF33" s="657"/>
      <c r="AG33" s="656">
        <v>100</v>
      </c>
      <c r="AH33" s="654"/>
      <c r="AI33" s="657"/>
      <c r="AJ33" s="656">
        <v>100</v>
      </c>
      <c r="AK33" s="654"/>
      <c r="AL33" s="657"/>
      <c r="AM33" s="656">
        <v>100</v>
      </c>
      <c r="AN33" s="654"/>
      <c r="AO33" s="657"/>
      <c r="AP33" s="656">
        <v>100</v>
      </c>
      <c r="AQ33" s="654"/>
      <c r="AR33" s="657"/>
      <c r="AS33" s="656">
        <v>100</v>
      </c>
      <c r="AT33" s="654"/>
      <c r="AU33" s="657"/>
      <c r="AV33" s="656">
        <v>100</v>
      </c>
      <c r="AW33" s="654"/>
      <c r="AX33" s="657"/>
      <c r="AY33" s="656">
        <v>100</v>
      </c>
      <c r="AZ33" s="654"/>
      <c r="BA33" s="657"/>
      <c r="BB33" s="656">
        <v>100</v>
      </c>
      <c r="BC33" s="654"/>
      <c r="BD33" s="657"/>
      <c r="BE33" s="665">
        <v>59.799999237060547</v>
      </c>
      <c r="BF33" s="103"/>
      <c r="BG33" s="267"/>
      <c r="BH33" s="665">
        <v>61.799999237060547</v>
      </c>
      <c r="BI33" s="103"/>
      <c r="BJ33" s="267"/>
      <c r="BK33" s="646" t="s">
        <v>175</v>
      </c>
      <c r="BL33" s="103"/>
      <c r="BM33" s="267"/>
      <c r="BN33" s="665">
        <v>64.699996948242188</v>
      </c>
      <c r="BO33" s="103"/>
      <c r="BP33" s="267"/>
      <c r="BQ33" s="21" t="s">
        <v>177</v>
      </c>
      <c r="BR33" s="103"/>
      <c r="BS33" s="267"/>
      <c r="BT33" s="665">
        <v>67.099998474121094</v>
      </c>
      <c r="BU33" s="103"/>
      <c r="BV33" s="267"/>
      <c r="BW33" s="646" t="s">
        <v>175</v>
      </c>
      <c r="BX33" s="103"/>
      <c r="BY33" s="267"/>
      <c r="BZ33" s="646" t="s">
        <v>175</v>
      </c>
      <c r="CA33" s="103"/>
      <c r="CB33" s="267"/>
      <c r="CC33" s="21" t="s">
        <v>1090</v>
      </c>
      <c r="CD33" s="284"/>
      <c r="CE33" s="267"/>
      <c r="CF33" s="21"/>
      <c r="CG33" s="103"/>
      <c r="CH33" s="267"/>
      <c r="CI33" s="21"/>
      <c r="CJ33" s="103"/>
      <c r="CK33" s="267"/>
      <c r="CL33" s="21"/>
      <c r="CM33" s="103"/>
      <c r="CN33" s="103"/>
      <c r="CO33" s="103"/>
      <c r="CP33" s="103"/>
      <c r="CQ33" s="267"/>
      <c r="CR33" s="21"/>
      <c r="CS33" s="103"/>
      <c r="CT33" s="267"/>
      <c r="CU33" s="21"/>
      <c r="CV33" s="103"/>
      <c r="CW33" s="267"/>
      <c r="CX33" s="21"/>
      <c r="CY33" s="103"/>
      <c r="CZ33" s="267"/>
      <c r="DA33" s="21"/>
      <c r="DB33" s="103"/>
      <c r="DC33" s="267"/>
      <c r="DD33" s="21"/>
      <c r="DE33" s="103"/>
      <c r="DF33" s="267"/>
      <c r="DG33" s="21"/>
      <c r="DH33" s="103"/>
      <c r="DI33" s="267"/>
      <c r="DJ33" s="21"/>
      <c r="DK33" s="103"/>
      <c r="DL33" s="267"/>
      <c r="DM33" s="21"/>
      <c r="DN33" s="103"/>
      <c r="DO33" s="267"/>
      <c r="DP33" s="213"/>
      <c r="DQ33" s="212"/>
      <c r="DR33" s="212"/>
      <c r="DS33" s="279">
        <f t="shared" si="153"/>
        <v>63.349998474121094</v>
      </c>
      <c r="DT33" s="214"/>
      <c r="DU33" s="215">
        <f t="shared" si="154"/>
        <v>3.1674999237060546</v>
      </c>
      <c r="DV33" s="618">
        <f t="shared" si="148"/>
        <v>0</v>
      </c>
      <c r="DW33" s="228">
        <f t="shared" si="300"/>
        <v>0</v>
      </c>
      <c r="DX33" s="229">
        <f t="shared" si="301"/>
        <v>0</v>
      </c>
      <c r="DY33" s="229">
        <f t="shared" si="302"/>
        <v>0</v>
      </c>
      <c r="DZ33" s="229">
        <f t="shared" si="303"/>
        <v>0</v>
      </c>
      <c r="EA33" s="229">
        <f t="shared" si="304"/>
        <v>0</v>
      </c>
      <c r="EB33" s="230">
        <f t="shared" si="160"/>
        <v>0</v>
      </c>
      <c r="EC33" s="231">
        <f t="shared" si="161"/>
        <v>0</v>
      </c>
      <c r="ED33" s="231">
        <f t="shared" si="162"/>
        <v>0</v>
      </c>
      <c r="EE33" s="231">
        <f t="shared" si="163"/>
        <v>0</v>
      </c>
      <c r="EF33" s="231">
        <f t="shared" si="164"/>
        <v>0</v>
      </c>
      <c r="EG33" s="231">
        <f t="shared" si="165"/>
        <v>0</v>
      </c>
      <c r="EH33" s="231">
        <f t="shared" si="166"/>
        <v>0</v>
      </c>
      <c r="EI33" s="231">
        <f t="shared" si="167"/>
        <v>0</v>
      </c>
      <c r="EJ33" s="231">
        <f t="shared" si="168"/>
        <v>0</v>
      </c>
      <c r="EK33" s="232">
        <f t="shared" si="169"/>
        <v>0</v>
      </c>
      <c r="EL33" s="233">
        <f t="shared" si="170"/>
        <v>0</v>
      </c>
      <c r="EM33" s="233">
        <f t="shared" si="171"/>
        <v>0</v>
      </c>
      <c r="EN33" s="233">
        <f t="shared" si="172"/>
        <v>0</v>
      </c>
      <c r="EO33" s="233">
        <f t="shared" si="173"/>
        <v>0</v>
      </c>
      <c r="EP33" s="233">
        <f t="shared" si="174"/>
        <v>0</v>
      </c>
      <c r="EQ33" s="233">
        <f t="shared" si="175"/>
        <v>0</v>
      </c>
      <c r="ER33" s="233">
        <f t="shared" si="176"/>
        <v>0</v>
      </c>
      <c r="ES33" s="233">
        <f t="shared" si="177"/>
        <v>0</v>
      </c>
      <c r="ET33" s="234">
        <f t="shared" si="178"/>
        <v>0</v>
      </c>
      <c r="EU33" s="235">
        <f t="shared" si="179"/>
        <v>0</v>
      </c>
      <c r="EV33" s="235">
        <f t="shared" si="180"/>
        <v>0</v>
      </c>
      <c r="EW33" s="235">
        <f t="shared" si="181"/>
        <v>0</v>
      </c>
      <c r="EX33" s="235">
        <f t="shared" si="182"/>
        <v>0</v>
      </c>
      <c r="EY33" s="235">
        <f t="shared" si="183"/>
        <v>0</v>
      </c>
      <c r="EZ33" s="235">
        <f t="shared" si="184"/>
        <v>0</v>
      </c>
      <c r="FA33" s="235">
        <f t="shared" si="185"/>
        <v>0</v>
      </c>
      <c r="FB33" s="235">
        <f t="shared" si="186"/>
        <v>0</v>
      </c>
      <c r="FC33" s="235">
        <f t="shared" si="187"/>
        <v>0</v>
      </c>
      <c r="FD33" s="235">
        <f t="shared" si="188"/>
        <v>0</v>
      </c>
      <c r="FE33" s="235">
        <f t="shared" si="189"/>
        <v>0</v>
      </c>
      <c r="FF33" s="236">
        <f t="shared" si="305"/>
        <v>0</v>
      </c>
      <c r="FG33" s="237">
        <f t="shared" si="306"/>
        <v>3</v>
      </c>
      <c r="FH33" s="229">
        <f t="shared" si="307"/>
        <v>3</v>
      </c>
      <c r="FI33" s="229">
        <f t="shared" si="308"/>
        <v>0</v>
      </c>
      <c r="FJ33" s="229">
        <f t="shared" si="309"/>
        <v>0</v>
      </c>
      <c r="FK33" s="229">
        <f t="shared" si="310"/>
        <v>0</v>
      </c>
      <c r="FL33" s="230">
        <f t="shared" si="196"/>
        <v>0</v>
      </c>
      <c r="FM33" s="231">
        <f t="shared" si="197"/>
        <v>0</v>
      </c>
      <c r="FN33" s="231">
        <f t="shared" si="198"/>
        <v>0</v>
      </c>
      <c r="FO33" s="231">
        <f t="shared" si="199"/>
        <v>0</v>
      </c>
      <c r="FP33" s="231">
        <f t="shared" si="200"/>
        <v>0</v>
      </c>
      <c r="FQ33" s="231">
        <f t="shared" si="201"/>
        <v>0</v>
      </c>
      <c r="FR33" s="231">
        <f t="shared" si="202"/>
        <v>0</v>
      </c>
      <c r="FS33" s="231">
        <f t="shared" si="203"/>
        <v>0</v>
      </c>
      <c r="FT33" s="231">
        <f t="shared" si="204"/>
        <v>0</v>
      </c>
      <c r="FU33" s="232">
        <f t="shared" si="205"/>
        <v>0</v>
      </c>
      <c r="FV33" s="233">
        <f t="shared" si="206"/>
        <v>0</v>
      </c>
      <c r="FW33" s="233">
        <f t="shared" si="207"/>
        <v>5</v>
      </c>
      <c r="FX33" s="233">
        <f t="shared" si="208"/>
        <v>0</v>
      </c>
      <c r="FY33" s="233">
        <f t="shared" si="209"/>
        <v>0</v>
      </c>
      <c r="FZ33" s="233">
        <f t="shared" si="210"/>
        <v>0</v>
      </c>
      <c r="GA33" s="233">
        <f t="shared" si="211"/>
        <v>4</v>
      </c>
      <c r="GB33" s="233">
        <f t="shared" si="212"/>
        <v>4</v>
      </c>
      <c r="GC33" s="233">
        <f t="shared" si="213"/>
        <v>0</v>
      </c>
      <c r="GD33" s="234">
        <f t="shared" si="214"/>
        <v>0</v>
      </c>
      <c r="GE33" s="235">
        <f t="shared" si="215"/>
        <v>0</v>
      </c>
      <c r="GF33" s="235">
        <f t="shared" si="216"/>
        <v>0</v>
      </c>
      <c r="GG33" s="235">
        <f t="shared" si="217"/>
        <v>0</v>
      </c>
      <c r="GH33" s="235">
        <f t="shared" si="218"/>
        <v>0</v>
      </c>
      <c r="GI33" s="235">
        <f t="shared" si="219"/>
        <v>0</v>
      </c>
      <c r="GJ33" s="235">
        <f t="shared" si="220"/>
        <v>0</v>
      </c>
      <c r="GK33" s="235">
        <f t="shared" si="221"/>
        <v>0</v>
      </c>
      <c r="GL33" s="235">
        <f t="shared" si="222"/>
        <v>0</v>
      </c>
      <c r="GM33" s="235">
        <f t="shared" si="223"/>
        <v>0</v>
      </c>
      <c r="GN33" s="235">
        <f t="shared" si="224"/>
        <v>0</v>
      </c>
      <c r="GO33" s="235">
        <f t="shared" si="225"/>
        <v>0</v>
      </c>
      <c r="GP33" s="236">
        <f t="shared" si="311"/>
        <v>19</v>
      </c>
      <c r="GQ33" s="237">
        <f t="shared" si="312"/>
        <v>0</v>
      </c>
      <c r="GR33" s="229">
        <f t="shared" si="313"/>
        <v>0</v>
      </c>
      <c r="GS33" s="229">
        <f t="shared" si="314"/>
        <v>0</v>
      </c>
      <c r="GT33" s="229">
        <f t="shared" si="315"/>
        <v>3</v>
      </c>
      <c r="GU33" s="229">
        <f t="shared" si="316"/>
        <v>0</v>
      </c>
      <c r="GV33" s="230">
        <f t="shared" si="232"/>
        <v>0</v>
      </c>
      <c r="GW33" s="231">
        <f t="shared" si="233"/>
        <v>0</v>
      </c>
      <c r="GX33" s="231">
        <f t="shared" si="234"/>
        <v>0</v>
      </c>
      <c r="GY33" s="231">
        <f t="shared" si="235"/>
        <v>0</v>
      </c>
      <c r="GZ33" s="231">
        <f t="shared" si="236"/>
        <v>0</v>
      </c>
      <c r="HA33" s="231">
        <f t="shared" si="237"/>
        <v>0</v>
      </c>
      <c r="HB33" s="231">
        <f t="shared" si="238"/>
        <v>0</v>
      </c>
      <c r="HC33" s="231">
        <f t="shared" si="239"/>
        <v>0</v>
      </c>
      <c r="HD33" s="231">
        <f t="shared" si="240"/>
        <v>0</v>
      </c>
      <c r="HE33" s="232">
        <f t="shared" si="241"/>
        <v>0</v>
      </c>
      <c r="HF33" s="233">
        <f t="shared" si="242"/>
        <v>0</v>
      </c>
      <c r="HG33" s="233">
        <f t="shared" si="243"/>
        <v>0</v>
      </c>
      <c r="HH33" s="233">
        <f t="shared" si="244"/>
        <v>0</v>
      </c>
      <c r="HI33" s="233">
        <f t="shared" si="245"/>
        <v>5</v>
      </c>
      <c r="HJ33" s="233">
        <f t="shared" si="246"/>
        <v>0</v>
      </c>
      <c r="HK33" s="233">
        <f t="shared" si="247"/>
        <v>0</v>
      </c>
      <c r="HL33" s="233">
        <f t="shared" si="248"/>
        <v>0</v>
      </c>
      <c r="HM33" s="233">
        <f t="shared" si="249"/>
        <v>0</v>
      </c>
      <c r="HN33" s="234">
        <f t="shared" si="250"/>
        <v>0</v>
      </c>
      <c r="HO33" s="235">
        <f t="shared" si="251"/>
        <v>0</v>
      </c>
      <c r="HP33" s="235">
        <f t="shared" si="252"/>
        <v>0</v>
      </c>
      <c r="HQ33" s="235">
        <f t="shared" si="253"/>
        <v>0</v>
      </c>
      <c r="HR33" s="235">
        <f t="shared" si="254"/>
        <v>0</v>
      </c>
      <c r="HS33" s="235">
        <f t="shared" si="255"/>
        <v>0</v>
      </c>
      <c r="HT33" s="235">
        <f t="shared" si="256"/>
        <v>0</v>
      </c>
      <c r="HU33" s="235">
        <f t="shared" si="257"/>
        <v>0</v>
      </c>
      <c r="HV33" s="235">
        <f t="shared" si="258"/>
        <v>0</v>
      </c>
      <c r="HW33" s="235">
        <f t="shared" si="259"/>
        <v>0</v>
      </c>
      <c r="HX33" s="235">
        <f t="shared" si="260"/>
        <v>0</v>
      </c>
      <c r="HY33" s="235">
        <f t="shared" si="261"/>
        <v>0</v>
      </c>
      <c r="HZ33" s="236">
        <f t="shared" si="317"/>
        <v>8</v>
      </c>
      <c r="IA33" s="238">
        <f t="shared" si="263"/>
        <v>0</v>
      </c>
      <c r="IB33" s="237">
        <f t="shared" si="109"/>
        <v>0</v>
      </c>
      <c r="IC33" s="229">
        <f t="shared" si="264"/>
        <v>0</v>
      </c>
      <c r="ID33" s="229">
        <f t="shared" si="265"/>
        <v>3</v>
      </c>
      <c r="IE33" s="229">
        <f t="shared" si="266"/>
        <v>0</v>
      </c>
      <c r="IF33" s="229">
        <f t="shared" si="267"/>
        <v>0</v>
      </c>
      <c r="IG33" s="230">
        <f t="shared" si="268"/>
        <v>15</v>
      </c>
      <c r="IH33" s="231">
        <f t="shared" si="269"/>
        <v>10</v>
      </c>
      <c r="II33" s="231">
        <f t="shared" si="270"/>
        <v>20</v>
      </c>
      <c r="IJ33" s="231">
        <f t="shared" si="271"/>
        <v>15</v>
      </c>
      <c r="IK33" s="231">
        <f t="shared" si="272"/>
        <v>15</v>
      </c>
      <c r="IL33" s="231">
        <f t="shared" si="273"/>
        <v>5</v>
      </c>
      <c r="IM33" s="231">
        <f t="shared" si="274"/>
        <v>15</v>
      </c>
      <c r="IN33" s="231">
        <f t="shared" si="275"/>
        <v>15</v>
      </c>
      <c r="IO33" s="231">
        <f t="shared" si="276"/>
        <v>10</v>
      </c>
      <c r="IP33" s="232">
        <f t="shared" si="277"/>
        <v>10</v>
      </c>
      <c r="IQ33" s="233">
        <f t="shared" si="278"/>
        <v>20</v>
      </c>
      <c r="IR33" s="233">
        <f t="shared" si="279"/>
        <v>0</v>
      </c>
      <c r="IS33" s="233">
        <f t="shared" si="280"/>
        <v>15</v>
      </c>
      <c r="IT33" s="233">
        <f t="shared" si="281"/>
        <v>0</v>
      </c>
      <c r="IU33" s="233">
        <f t="shared" si="282"/>
        <v>10</v>
      </c>
      <c r="IV33" s="233">
        <f t="shared" si="283"/>
        <v>0</v>
      </c>
      <c r="IW33" s="233">
        <f t="shared" si="284"/>
        <v>0</v>
      </c>
      <c r="IX33" s="233">
        <f t="shared" si="285"/>
        <v>0</v>
      </c>
      <c r="IY33" s="234">
        <f t="shared" si="286"/>
        <v>0</v>
      </c>
      <c r="IZ33" s="235">
        <f t="shared" si="287"/>
        <v>0</v>
      </c>
      <c r="JA33" s="235">
        <f t="shared" si="288"/>
        <v>0</v>
      </c>
      <c r="JB33" s="235">
        <f t="shared" si="289"/>
        <v>0</v>
      </c>
      <c r="JC33" s="235">
        <f t="shared" si="290"/>
        <v>0</v>
      </c>
      <c r="JD33" s="235">
        <f t="shared" si="291"/>
        <v>0</v>
      </c>
      <c r="JE33" s="235">
        <f t="shared" si="292"/>
        <v>0</v>
      </c>
      <c r="JF33" s="235">
        <f t="shared" si="293"/>
        <v>0</v>
      </c>
      <c r="JG33" s="235">
        <f t="shared" si="294"/>
        <v>0</v>
      </c>
      <c r="JH33" s="235">
        <f t="shared" si="295"/>
        <v>0</v>
      </c>
      <c r="JI33" s="235">
        <f t="shared" si="296"/>
        <v>0</v>
      </c>
      <c r="JJ33" s="235">
        <f t="shared" si="297"/>
        <v>0</v>
      </c>
      <c r="JK33" s="392">
        <f t="shared" si="318"/>
        <v>175</v>
      </c>
      <c r="JL33" s="392">
        <f t="shared" si="319"/>
        <v>3</v>
      </c>
    </row>
    <row r="34" spans="1:272" ht="15" x14ac:dyDescent="0.25">
      <c r="A34" s="13" t="s">
        <v>1125</v>
      </c>
      <c r="B34" s="697">
        <v>3</v>
      </c>
      <c r="C34" s="698" t="s">
        <v>1056</v>
      </c>
      <c r="D34" s="699">
        <v>44673</v>
      </c>
      <c r="E34" s="700">
        <v>4</v>
      </c>
      <c r="F34" s="704">
        <v>12979215</v>
      </c>
      <c r="G34" s="701" t="s">
        <v>1057</v>
      </c>
      <c r="H34" s="702" t="s">
        <v>1058</v>
      </c>
      <c r="I34" s="702" t="s">
        <v>1059</v>
      </c>
      <c r="J34" s="695"/>
      <c r="K34" s="696"/>
      <c r="L34" s="714" t="s">
        <v>1195</v>
      </c>
      <c r="M34" s="697" t="s">
        <v>1060</v>
      </c>
      <c r="N34" s="646" t="s">
        <v>175</v>
      </c>
      <c r="O34" s="103"/>
      <c r="P34" s="101"/>
      <c r="Q34" s="102"/>
      <c r="R34" s="646" t="s">
        <v>175</v>
      </c>
      <c r="S34" s="103"/>
      <c r="T34" s="101"/>
      <c r="U34" s="102"/>
      <c r="V34" s="665">
        <v>74.419998168945313</v>
      </c>
      <c r="W34" s="103"/>
      <c r="X34" s="101"/>
      <c r="Y34" s="102"/>
      <c r="Z34" s="21" t="s">
        <v>177</v>
      </c>
      <c r="AA34" s="267"/>
      <c r="AB34" s="21" t="s">
        <v>178</v>
      </c>
      <c r="AC34" s="267"/>
      <c r="AD34" s="656">
        <v>100</v>
      </c>
      <c r="AE34" s="654"/>
      <c r="AF34" s="657"/>
      <c r="AG34" s="656">
        <v>100</v>
      </c>
      <c r="AH34" s="654"/>
      <c r="AI34" s="657"/>
      <c r="AJ34" s="656">
        <v>100</v>
      </c>
      <c r="AK34" s="654"/>
      <c r="AL34" s="657"/>
      <c r="AM34" s="656">
        <v>100</v>
      </c>
      <c r="AN34" s="654"/>
      <c r="AO34" s="657"/>
      <c r="AP34" s="656">
        <v>100</v>
      </c>
      <c r="AQ34" s="654"/>
      <c r="AR34" s="657"/>
      <c r="AS34" s="656">
        <v>100</v>
      </c>
      <c r="AT34" s="654"/>
      <c r="AU34" s="657"/>
      <c r="AV34" s="656">
        <v>100</v>
      </c>
      <c r="AW34" s="654"/>
      <c r="AX34" s="657"/>
      <c r="AY34" s="656">
        <v>100</v>
      </c>
      <c r="AZ34" s="654"/>
      <c r="BA34" s="657"/>
      <c r="BB34" s="656">
        <v>100</v>
      </c>
      <c r="BC34" s="654"/>
      <c r="BD34" s="657"/>
      <c r="BE34" s="665">
        <v>60</v>
      </c>
      <c r="BF34" s="103"/>
      <c r="BG34" s="267"/>
      <c r="BH34" s="665">
        <v>52.569999694824219</v>
      </c>
      <c r="BI34" s="103"/>
      <c r="BJ34" s="267"/>
      <c r="BK34" s="646" t="s">
        <v>175</v>
      </c>
      <c r="BL34" s="103"/>
      <c r="BM34" s="267"/>
      <c r="BN34" s="665">
        <v>76.760002136230469</v>
      </c>
      <c r="BO34" s="103"/>
      <c r="BP34" s="267"/>
      <c r="BQ34" s="21" t="s">
        <v>177</v>
      </c>
      <c r="BR34" s="103"/>
      <c r="BS34" s="267"/>
      <c r="BT34" s="665">
        <v>65.900001525878906</v>
      </c>
      <c r="BU34" s="103"/>
      <c r="BV34" s="267"/>
      <c r="BW34" s="646" t="s">
        <v>175</v>
      </c>
      <c r="BX34" s="103"/>
      <c r="BY34" s="267"/>
      <c r="BZ34" s="646" t="s">
        <v>175</v>
      </c>
      <c r="CA34" s="103"/>
      <c r="CB34" s="267"/>
      <c r="CC34" s="21" t="s">
        <v>1090</v>
      </c>
      <c r="CD34" s="284"/>
      <c r="CE34" s="267"/>
      <c r="CF34" s="21"/>
      <c r="CG34" s="103"/>
      <c r="CH34" s="267"/>
      <c r="CI34" s="21"/>
      <c r="CJ34" s="103"/>
      <c r="CK34" s="267"/>
      <c r="CL34" s="21"/>
      <c r="CM34" s="103"/>
      <c r="CN34" s="103"/>
      <c r="CO34" s="103"/>
      <c r="CP34" s="103"/>
      <c r="CQ34" s="267"/>
      <c r="CR34" s="21"/>
      <c r="CS34" s="103"/>
      <c r="CT34" s="267"/>
      <c r="CU34" s="21"/>
      <c r="CV34" s="103"/>
      <c r="CW34" s="267"/>
      <c r="CX34" s="21"/>
      <c r="CY34" s="103"/>
      <c r="CZ34" s="267"/>
      <c r="DA34" s="21"/>
      <c r="DB34" s="103"/>
      <c r="DC34" s="267"/>
      <c r="DD34" s="21"/>
      <c r="DE34" s="103"/>
      <c r="DF34" s="267"/>
      <c r="DG34" s="21"/>
      <c r="DH34" s="103"/>
      <c r="DI34" s="267"/>
      <c r="DJ34" s="21"/>
      <c r="DK34" s="103"/>
      <c r="DL34" s="267"/>
      <c r="DM34" s="21"/>
      <c r="DN34" s="103"/>
      <c r="DO34" s="267"/>
      <c r="DP34" s="213"/>
      <c r="DQ34" s="212"/>
      <c r="DR34" s="212"/>
      <c r="DS34" s="279">
        <f t="shared" si="153"/>
        <v>63.807500839233398</v>
      </c>
      <c r="DT34" s="214"/>
      <c r="DU34" s="215">
        <f t="shared" si="154"/>
        <v>3.1903750419616701</v>
      </c>
      <c r="DV34" s="618">
        <f t="shared" si="148"/>
        <v>0</v>
      </c>
      <c r="DW34" s="228">
        <f t="shared" si="155"/>
        <v>0</v>
      </c>
      <c r="DX34" s="229">
        <f t="shared" si="156"/>
        <v>0</v>
      </c>
      <c r="DY34" s="229">
        <f t="shared" si="157"/>
        <v>0</v>
      </c>
      <c r="DZ34" s="229">
        <f t="shared" si="158"/>
        <v>0</v>
      </c>
      <c r="EA34" s="229">
        <f t="shared" si="159"/>
        <v>0</v>
      </c>
      <c r="EB34" s="230">
        <f t="shared" si="160"/>
        <v>0</v>
      </c>
      <c r="EC34" s="231">
        <f t="shared" si="161"/>
        <v>0</v>
      </c>
      <c r="ED34" s="231">
        <f t="shared" si="162"/>
        <v>0</v>
      </c>
      <c r="EE34" s="231">
        <f t="shared" si="163"/>
        <v>0</v>
      </c>
      <c r="EF34" s="231">
        <f t="shared" si="164"/>
        <v>0</v>
      </c>
      <c r="EG34" s="231">
        <f t="shared" si="165"/>
        <v>0</v>
      </c>
      <c r="EH34" s="231">
        <f t="shared" si="166"/>
        <v>0</v>
      </c>
      <c r="EI34" s="231">
        <f t="shared" si="167"/>
        <v>0</v>
      </c>
      <c r="EJ34" s="231">
        <f t="shared" si="168"/>
        <v>0</v>
      </c>
      <c r="EK34" s="232">
        <f t="shared" si="169"/>
        <v>0</v>
      </c>
      <c r="EL34" s="233">
        <f t="shared" si="170"/>
        <v>0</v>
      </c>
      <c r="EM34" s="233">
        <f t="shared" si="171"/>
        <v>0</v>
      </c>
      <c r="EN34" s="233">
        <f t="shared" si="172"/>
        <v>0</v>
      </c>
      <c r="EO34" s="233">
        <f t="shared" si="173"/>
        <v>0</v>
      </c>
      <c r="EP34" s="233">
        <f t="shared" si="174"/>
        <v>0</v>
      </c>
      <c r="EQ34" s="233">
        <f t="shared" si="175"/>
        <v>0</v>
      </c>
      <c r="ER34" s="233">
        <f t="shared" si="176"/>
        <v>0</v>
      </c>
      <c r="ES34" s="233">
        <f t="shared" si="177"/>
        <v>0</v>
      </c>
      <c r="ET34" s="234">
        <f t="shared" si="178"/>
        <v>0</v>
      </c>
      <c r="EU34" s="235">
        <f t="shared" si="179"/>
        <v>0</v>
      </c>
      <c r="EV34" s="235">
        <f t="shared" si="180"/>
        <v>0</v>
      </c>
      <c r="EW34" s="235">
        <f t="shared" si="181"/>
        <v>0</v>
      </c>
      <c r="EX34" s="235">
        <f t="shared" si="182"/>
        <v>0</v>
      </c>
      <c r="EY34" s="235">
        <f t="shared" si="183"/>
        <v>0</v>
      </c>
      <c r="EZ34" s="235">
        <f t="shared" si="184"/>
        <v>0</v>
      </c>
      <c r="FA34" s="235">
        <f t="shared" si="185"/>
        <v>0</v>
      </c>
      <c r="FB34" s="235">
        <f t="shared" si="186"/>
        <v>0</v>
      </c>
      <c r="FC34" s="235">
        <f t="shared" si="187"/>
        <v>0</v>
      </c>
      <c r="FD34" s="235">
        <f t="shared" si="188"/>
        <v>0</v>
      </c>
      <c r="FE34" s="235">
        <f t="shared" si="189"/>
        <v>0</v>
      </c>
      <c r="FF34" s="236">
        <f t="shared" si="190"/>
        <v>0</v>
      </c>
      <c r="FG34" s="237">
        <f t="shared" si="191"/>
        <v>3</v>
      </c>
      <c r="FH34" s="229">
        <f t="shared" si="192"/>
        <v>3</v>
      </c>
      <c r="FI34" s="229">
        <f t="shared" si="193"/>
        <v>0</v>
      </c>
      <c r="FJ34" s="229">
        <f t="shared" si="194"/>
        <v>0</v>
      </c>
      <c r="FK34" s="229">
        <f t="shared" si="195"/>
        <v>0</v>
      </c>
      <c r="FL34" s="230">
        <f t="shared" si="196"/>
        <v>0</v>
      </c>
      <c r="FM34" s="231">
        <f t="shared" si="197"/>
        <v>0</v>
      </c>
      <c r="FN34" s="231">
        <f t="shared" si="198"/>
        <v>0</v>
      </c>
      <c r="FO34" s="231">
        <f t="shared" si="199"/>
        <v>0</v>
      </c>
      <c r="FP34" s="231">
        <f t="shared" si="200"/>
        <v>0</v>
      </c>
      <c r="FQ34" s="231">
        <f t="shared" si="201"/>
        <v>0</v>
      </c>
      <c r="FR34" s="231">
        <f t="shared" si="202"/>
        <v>0</v>
      </c>
      <c r="FS34" s="231">
        <f t="shared" si="203"/>
        <v>0</v>
      </c>
      <c r="FT34" s="231">
        <f t="shared" si="204"/>
        <v>0</v>
      </c>
      <c r="FU34" s="232">
        <f t="shared" si="205"/>
        <v>0</v>
      </c>
      <c r="FV34" s="233">
        <f t="shared" si="206"/>
        <v>0</v>
      </c>
      <c r="FW34" s="233">
        <f t="shared" si="207"/>
        <v>5</v>
      </c>
      <c r="FX34" s="233">
        <f t="shared" si="208"/>
        <v>0</v>
      </c>
      <c r="FY34" s="233">
        <f t="shared" si="209"/>
        <v>0</v>
      </c>
      <c r="FZ34" s="233">
        <f t="shared" si="210"/>
        <v>0</v>
      </c>
      <c r="GA34" s="233">
        <f t="shared" si="211"/>
        <v>4</v>
      </c>
      <c r="GB34" s="233">
        <f t="shared" si="212"/>
        <v>4</v>
      </c>
      <c r="GC34" s="233">
        <f t="shared" si="213"/>
        <v>0</v>
      </c>
      <c r="GD34" s="234">
        <f t="shared" si="214"/>
        <v>0</v>
      </c>
      <c r="GE34" s="235">
        <f t="shared" si="215"/>
        <v>0</v>
      </c>
      <c r="GF34" s="235">
        <f t="shared" si="216"/>
        <v>0</v>
      </c>
      <c r="GG34" s="235">
        <f t="shared" si="217"/>
        <v>0</v>
      </c>
      <c r="GH34" s="235">
        <f t="shared" si="218"/>
        <v>0</v>
      </c>
      <c r="GI34" s="235">
        <f t="shared" si="219"/>
        <v>0</v>
      </c>
      <c r="GJ34" s="235">
        <f t="shared" si="220"/>
        <v>0</v>
      </c>
      <c r="GK34" s="235">
        <f t="shared" si="221"/>
        <v>0</v>
      </c>
      <c r="GL34" s="235">
        <f t="shared" si="222"/>
        <v>0</v>
      </c>
      <c r="GM34" s="235">
        <f t="shared" si="223"/>
        <v>0</v>
      </c>
      <c r="GN34" s="235">
        <f t="shared" si="224"/>
        <v>0</v>
      </c>
      <c r="GO34" s="235">
        <f t="shared" si="225"/>
        <v>0</v>
      </c>
      <c r="GP34" s="236">
        <f t="shared" si="226"/>
        <v>19</v>
      </c>
      <c r="GQ34" s="237">
        <f t="shared" si="227"/>
        <v>0</v>
      </c>
      <c r="GR34" s="229">
        <f t="shared" si="228"/>
        <v>0</v>
      </c>
      <c r="GS34" s="229">
        <f t="shared" si="229"/>
        <v>0</v>
      </c>
      <c r="GT34" s="229">
        <f t="shared" si="230"/>
        <v>3</v>
      </c>
      <c r="GU34" s="229">
        <f t="shared" si="231"/>
        <v>0</v>
      </c>
      <c r="GV34" s="230">
        <f t="shared" si="232"/>
        <v>0</v>
      </c>
      <c r="GW34" s="231">
        <f t="shared" si="233"/>
        <v>0</v>
      </c>
      <c r="GX34" s="231">
        <f t="shared" si="234"/>
        <v>0</v>
      </c>
      <c r="GY34" s="231">
        <f t="shared" si="235"/>
        <v>0</v>
      </c>
      <c r="GZ34" s="231">
        <f t="shared" si="236"/>
        <v>0</v>
      </c>
      <c r="HA34" s="231">
        <f t="shared" si="237"/>
        <v>0</v>
      </c>
      <c r="HB34" s="231">
        <f t="shared" si="238"/>
        <v>0</v>
      </c>
      <c r="HC34" s="231">
        <f t="shared" si="239"/>
        <v>0</v>
      </c>
      <c r="HD34" s="231">
        <f t="shared" si="240"/>
        <v>0</v>
      </c>
      <c r="HE34" s="232">
        <f t="shared" si="241"/>
        <v>0</v>
      </c>
      <c r="HF34" s="233">
        <f t="shared" si="242"/>
        <v>0</v>
      </c>
      <c r="HG34" s="233">
        <f t="shared" si="243"/>
        <v>0</v>
      </c>
      <c r="HH34" s="233">
        <f t="shared" si="244"/>
        <v>0</v>
      </c>
      <c r="HI34" s="233">
        <f t="shared" si="245"/>
        <v>5</v>
      </c>
      <c r="HJ34" s="233">
        <f t="shared" si="246"/>
        <v>0</v>
      </c>
      <c r="HK34" s="233">
        <f t="shared" si="247"/>
        <v>0</v>
      </c>
      <c r="HL34" s="233">
        <f t="shared" si="248"/>
        <v>0</v>
      </c>
      <c r="HM34" s="233">
        <f t="shared" si="249"/>
        <v>0</v>
      </c>
      <c r="HN34" s="234">
        <f t="shared" si="250"/>
        <v>0</v>
      </c>
      <c r="HO34" s="235">
        <f t="shared" si="251"/>
        <v>0</v>
      </c>
      <c r="HP34" s="235">
        <f t="shared" si="252"/>
        <v>0</v>
      </c>
      <c r="HQ34" s="235">
        <f t="shared" si="253"/>
        <v>0</v>
      </c>
      <c r="HR34" s="235">
        <f t="shared" si="254"/>
        <v>0</v>
      </c>
      <c r="HS34" s="235">
        <f t="shared" si="255"/>
        <v>0</v>
      </c>
      <c r="HT34" s="235">
        <f t="shared" si="256"/>
        <v>0</v>
      </c>
      <c r="HU34" s="235">
        <f t="shared" si="257"/>
        <v>0</v>
      </c>
      <c r="HV34" s="235">
        <f t="shared" si="258"/>
        <v>0</v>
      </c>
      <c r="HW34" s="235">
        <f t="shared" si="259"/>
        <v>0</v>
      </c>
      <c r="HX34" s="235">
        <f t="shared" si="260"/>
        <v>0</v>
      </c>
      <c r="HY34" s="235">
        <f t="shared" si="261"/>
        <v>0</v>
      </c>
      <c r="HZ34" s="236">
        <f t="shared" si="262"/>
        <v>8</v>
      </c>
      <c r="IA34" s="238">
        <f t="shared" si="263"/>
        <v>0</v>
      </c>
      <c r="IB34" s="237">
        <f t="shared" si="109"/>
        <v>0</v>
      </c>
      <c r="IC34" s="229">
        <f t="shared" si="264"/>
        <v>0</v>
      </c>
      <c r="ID34" s="229">
        <f t="shared" si="265"/>
        <v>3</v>
      </c>
      <c r="IE34" s="229">
        <f t="shared" si="266"/>
        <v>0</v>
      </c>
      <c r="IF34" s="229">
        <f t="shared" si="267"/>
        <v>0</v>
      </c>
      <c r="IG34" s="230">
        <f t="shared" si="268"/>
        <v>15</v>
      </c>
      <c r="IH34" s="231">
        <f t="shared" si="269"/>
        <v>10</v>
      </c>
      <c r="II34" s="231">
        <f t="shared" si="270"/>
        <v>20</v>
      </c>
      <c r="IJ34" s="231">
        <f t="shared" si="271"/>
        <v>15</v>
      </c>
      <c r="IK34" s="231">
        <f t="shared" si="272"/>
        <v>15</v>
      </c>
      <c r="IL34" s="231">
        <f t="shared" si="273"/>
        <v>5</v>
      </c>
      <c r="IM34" s="231">
        <f t="shared" si="274"/>
        <v>15</v>
      </c>
      <c r="IN34" s="231">
        <f t="shared" si="275"/>
        <v>15</v>
      </c>
      <c r="IO34" s="231">
        <f t="shared" si="276"/>
        <v>10</v>
      </c>
      <c r="IP34" s="232">
        <f t="shared" si="277"/>
        <v>10</v>
      </c>
      <c r="IQ34" s="233">
        <f t="shared" si="278"/>
        <v>20</v>
      </c>
      <c r="IR34" s="233">
        <f t="shared" si="279"/>
        <v>0</v>
      </c>
      <c r="IS34" s="233">
        <f t="shared" si="280"/>
        <v>15</v>
      </c>
      <c r="IT34" s="233">
        <f t="shared" si="281"/>
        <v>0</v>
      </c>
      <c r="IU34" s="233">
        <f t="shared" si="282"/>
        <v>10</v>
      </c>
      <c r="IV34" s="233">
        <f t="shared" si="283"/>
        <v>0</v>
      </c>
      <c r="IW34" s="233">
        <f t="shared" si="284"/>
        <v>0</v>
      </c>
      <c r="IX34" s="233">
        <f t="shared" si="285"/>
        <v>0</v>
      </c>
      <c r="IY34" s="234">
        <f t="shared" si="286"/>
        <v>0</v>
      </c>
      <c r="IZ34" s="235">
        <f t="shared" si="287"/>
        <v>0</v>
      </c>
      <c r="JA34" s="235">
        <f t="shared" si="288"/>
        <v>0</v>
      </c>
      <c r="JB34" s="235">
        <f t="shared" si="289"/>
        <v>0</v>
      </c>
      <c r="JC34" s="235">
        <f t="shared" si="290"/>
        <v>0</v>
      </c>
      <c r="JD34" s="235">
        <f t="shared" si="291"/>
        <v>0</v>
      </c>
      <c r="JE34" s="235">
        <f t="shared" si="292"/>
        <v>0</v>
      </c>
      <c r="JF34" s="235">
        <f t="shared" si="293"/>
        <v>0</v>
      </c>
      <c r="JG34" s="235">
        <f t="shared" si="294"/>
        <v>0</v>
      </c>
      <c r="JH34" s="235">
        <f t="shared" si="295"/>
        <v>0</v>
      </c>
      <c r="JI34" s="235">
        <f t="shared" si="296"/>
        <v>0</v>
      </c>
      <c r="JJ34" s="235">
        <f t="shared" si="297"/>
        <v>0</v>
      </c>
      <c r="JK34" s="392">
        <f t="shared" si="298"/>
        <v>175</v>
      </c>
      <c r="JL34" s="392">
        <f t="shared" si="299"/>
        <v>3</v>
      </c>
    </row>
    <row r="35" spans="1:272" ht="15" x14ac:dyDescent="0.25">
      <c r="A35" s="13" t="s">
        <v>1125</v>
      </c>
      <c r="B35" s="697">
        <v>4</v>
      </c>
      <c r="C35" s="698" t="s">
        <v>1061</v>
      </c>
      <c r="D35" s="699">
        <v>44673</v>
      </c>
      <c r="E35" s="700">
        <v>4</v>
      </c>
      <c r="F35" s="704">
        <v>12979237</v>
      </c>
      <c r="G35" s="701" t="s">
        <v>1062</v>
      </c>
      <c r="H35" s="702" t="s">
        <v>1063</v>
      </c>
      <c r="I35" s="702" t="s">
        <v>1064</v>
      </c>
      <c r="J35" s="695"/>
      <c r="K35" s="696"/>
      <c r="L35" s="714" t="s">
        <v>1194</v>
      </c>
      <c r="M35" s="697" t="s">
        <v>1065</v>
      </c>
      <c r="N35" s="646" t="s">
        <v>175</v>
      </c>
      <c r="O35" s="103"/>
      <c r="P35" s="101"/>
      <c r="Q35" s="102"/>
      <c r="R35" s="646" t="s">
        <v>175</v>
      </c>
      <c r="S35" s="103"/>
      <c r="T35" s="101"/>
      <c r="U35" s="102"/>
      <c r="V35" s="665">
        <v>74.040000915527344</v>
      </c>
      <c r="W35" s="103"/>
      <c r="X35" s="101"/>
      <c r="Y35" s="102"/>
      <c r="Z35" s="21" t="s">
        <v>177</v>
      </c>
      <c r="AA35" s="267"/>
      <c r="AB35" s="21" t="s">
        <v>178</v>
      </c>
      <c r="AC35" s="267"/>
      <c r="AD35" s="656">
        <v>100</v>
      </c>
      <c r="AE35" s="654"/>
      <c r="AF35" s="657"/>
      <c r="AG35" s="656">
        <v>100</v>
      </c>
      <c r="AH35" s="654"/>
      <c r="AI35" s="657"/>
      <c r="AJ35" s="656">
        <v>100</v>
      </c>
      <c r="AK35" s="654"/>
      <c r="AL35" s="657"/>
      <c r="AM35" s="656">
        <v>100</v>
      </c>
      <c r="AN35" s="654"/>
      <c r="AO35" s="657"/>
      <c r="AP35" s="656">
        <v>100</v>
      </c>
      <c r="AQ35" s="654"/>
      <c r="AR35" s="657"/>
      <c r="AS35" s="656">
        <v>100</v>
      </c>
      <c r="AT35" s="654"/>
      <c r="AU35" s="657"/>
      <c r="AV35" s="656">
        <v>100</v>
      </c>
      <c r="AW35" s="654"/>
      <c r="AX35" s="657"/>
      <c r="AY35" s="656">
        <v>100</v>
      </c>
      <c r="AZ35" s="654"/>
      <c r="BA35" s="657"/>
      <c r="BB35" s="656">
        <v>100</v>
      </c>
      <c r="BC35" s="654"/>
      <c r="BD35" s="657"/>
      <c r="BE35" s="665">
        <v>51</v>
      </c>
      <c r="BF35" s="103"/>
      <c r="BG35" s="267"/>
      <c r="BH35" s="665">
        <v>49.700000762939453</v>
      </c>
      <c r="BI35" s="103"/>
      <c r="BJ35" s="267"/>
      <c r="BK35" s="646" t="s">
        <v>175</v>
      </c>
      <c r="BL35" s="103"/>
      <c r="BM35" s="267"/>
      <c r="BN35" s="665">
        <v>43.630001068115234</v>
      </c>
      <c r="BO35" s="103"/>
      <c r="BP35" s="267"/>
      <c r="BQ35" s="21" t="s">
        <v>177</v>
      </c>
      <c r="BR35" s="103"/>
      <c r="BS35" s="267"/>
      <c r="BT35" s="665">
        <v>54</v>
      </c>
      <c r="BU35" s="103"/>
      <c r="BV35" s="267"/>
      <c r="BW35" s="646" t="s">
        <v>175</v>
      </c>
      <c r="BX35" s="103"/>
      <c r="BY35" s="267"/>
      <c r="BZ35" s="646" t="s">
        <v>175</v>
      </c>
      <c r="CA35" s="103"/>
      <c r="CB35" s="267"/>
      <c r="CC35" s="21" t="s">
        <v>1090</v>
      </c>
      <c r="CD35" s="284"/>
      <c r="CE35" s="267"/>
      <c r="CF35" s="21"/>
      <c r="CG35" s="103"/>
      <c r="CH35" s="267"/>
      <c r="CI35" s="21"/>
      <c r="CJ35" s="103"/>
      <c r="CK35" s="267"/>
      <c r="CL35" s="21"/>
      <c r="CM35" s="103"/>
      <c r="CN35" s="103"/>
      <c r="CO35" s="103"/>
      <c r="CP35" s="103"/>
      <c r="CQ35" s="267"/>
      <c r="CR35" s="21"/>
      <c r="CS35" s="103"/>
      <c r="CT35" s="267"/>
      <c r="CU35" s="21"/>
      <c r="CV35" s="103"/>
      <c r="CW35" s="267"/>
      <c r="CX35" s="21"/>
      <c r="CY35" s="103"/>
      <c r="CZ35" s="267"/>
      <c r="DA35" s="21"/>
      <c r="DB35" s="103"/>
      <c r="DC35" s="267"/>
      <c r="DD35" s="21"/>
      <c r="DE35" s="103"/>
      <c r="DF35" s="267"/>
      <c r="DG35" s="21"/>
      <c r="DH35" s="103"/>
      <c r="DI35" s="267"/>
      <c r="DJ35" s="21"/>
      <c r="DK35" s="103"/>
      <c r="DL35" s="267"/>
      <c r="DM35" s="21"/>
      <c r="DN35" s="103"/>
      <c r="DO35" s="267"/>
      <c r="DP35" s="213"/>
      <c r="DQ35" s="212"/>
      <c r="DR35" s="212"/>
      <c r="DS35" s="279">
        <f t="shared" si="153"/>
        <v>49.582500457763672</v>
      </c>
      <c r="DT35" s="214"/>
      <c r="DU35" s="215">
        <f t="shared" si="154"/>
        <v>2.4791250228881836</v>
      </c>
      <c r="DV35" s="618">
        <f t="shared" si="148"/>
        <v>0</v>
      </c>
      <c r="DW35" s="228">
        <f t="shared" ref="DW35:DW39" si="320">IF(COUNTIF($N35:$Q35, FF$1)&gt;0, DW$2, 0)</f>
        <v>0</v>
      </c>
      <c r="DX35" s="229">
        <f t="shared" ref="DX35:DX39" si="321">IF(COUNTIF($R35:$U35, FF$1)&gt;0, DX$2, 0)</f>
        <v>0</v>
      </c>
      <c r="DY35" s="229">
        <f t="shared" ref="DY35:DY39" si="322">IF(COUNTIF($V35:$Y35, FF$1)&gt;0, DY$2, 0)</f>
        <v>0</v>
      </c>
      <c r="DZ35" s="229">
        <f t="shared" ref="DZ35:DZ39" si="323">IF(COUNTIF($Z35:$AA35, FF$1)&gt;0, DZ$2, 0)</f>
        <v>0</v>
      </c>
      <c r="EA35" s="229">
        <f t="shared" ref="EA35:EA39" si="324">IF(COUNTIF($AB35:$AC35, FF$1)&gt;0, EA$2, 0)</f>
        <v>0</v>
      </c>
      <c r="EB35" s="230">
        <f t="shared" si="160"/>
        <v>0</v>
      </c>
      <c r="EC35" s="231">
        <f t="shared" si="161"/>
        <v>0</v>
      </c>
      <c r="ED35" s="231">
        <f t="shared" si="162"/>
        <v>0</v>
      </c>
      <c r="EE35" s="231">
        <f t="shared" si="163"/>
        <v>0</v>
      </c>
      <c r="EF35" s="231">
        <f t="shared" si="164"/>
        <v>0</v>
      </c>
      <c r="EG35" s="231">
        <f t="shared" si="165"/>
        <v>0</v>
      </c>
      <c r="EH35" s="231">
        <f t="shared" si="166"/>
        <v>0</v>
      </c>
      <c r="EI35" s="231">
        <f t="shared" si="167"/>
        <v>0</v>
      </c>
      <c r="EJ35" s="231">
        <f t="shared" si="168"/>
        <v>0</v>
      </c>
      <c r="EK35" s="232">
        <f t="shared" si="169"/>
        <v>0</v>
      </c>
      <c r="EL35" s="233">
        <f t="shared" si="170"/>
        <v>0</v>
      </c>
      <c r="EM35" s="233">
        <f t="shared" si="171"/>
        <v>0</v>
      </c>
      <c r="EN35" s="233">
        <f t="shared" si="172"/>
        <v>0</v>
      </c>
      <c r="EO35" s="233">
        <f t="shared" si="173"/>
        <v>0</v>
      </c>
      <c r="EP35" s="233">
        <f t="shared" si="174"/>
        <v>0</v>
      </c>
      <c r="EQ35" s="233">
        <f t="shared" si="175"/>
        <v>0</v>
      </c>
      <c r="ER35" s="233">
        <f t="shared" si="176"/>
        <v>0</v>
      </c>
      <c r="ES35" s="233">
        <f t="shared" si="177"/>
        <v>0</v>
      </c>
      <c r="ET35" s="234">
        <f t="shared" si="178"/>
        <v>0</v>
      </c>
      <c r="EU35" s="235">
        <f t="shared" si="179"/>
        <v>0</v>
      </c>
      <c r="EV35" s="235">
        <f t="shared" si="180"/>
        <v>0</v>
      </c>
      <c r="EW35" s="235">
        <f t="shared" si="181"/>
        <v>0</v>
      </c>
      <c r="EX35" s="235">
        <f t="shared" si="182"/>
        <v>0</v>
      </c>
      <c r="EY35" s="235">
        <f t="shared" si="183"/>
        <v>0</v>
      </c>
      <c r="EZ35" s="235">
        <f t="shared" si="184"/>
        <v>0</v>
      </c>
      <c r="FA35" s="235">
        <f t="shared" si="185"/>
        <v>0</v>
      </c>
      <c r="FB35" s="235">
        <f t="shared" si="186"/>
        <v>0</v>
      </c>
      <c r="FC35" s="235">
        <f t="shared" si="187"/>
        <v>0</v>
      </c>
      <c r="FD35" s="235">
        <f t="shared" si="188"/>
        <v>0</v>
      </c>
      <c r="FE35" s="235">
        <f t="shared" si="189"/>
        <v>0</v>
      </c>
      <c r="FF35" s="236">
        <f t="shared" ref="FF35:FF39" si="325">SUM(DW35:FE35)</f>
        <v>0</v>
      </c>
      <c r="FG35" s="237">
        <f t="shared" ref="FG35:FG39" si="326">IF(COUNTIF($N35:$Q35, GP$1)&gt;0, FG$2, 0)</f>
        <v>3</v>
      </c>
      <c r="FH35" s="229">
        <f t="shared" ref="FH35:FH39" si="327">IF(COUNTIF($R35:$U35, GP$1)&gt;0, FH$2, 0)</f>
        <v>3</v>
      </c>
      <c r="FI35" s="229">
        <f t="shared" ref="FI35:FI39" si="328">IF(COUNTIF($V35:$Y35, GP$1)&gt;0, FI$2, 0)</f>
        <v>0</v>
      </c>
      <c r="FJ35" s="229">
        <f t="shared" ref="FJ35:FJ39" si="329">IF(COUNTIF($Z35:$AA35, GP$1)&gt;0, FJ$2, 0)</f>
        <v>0</v>
      </c>
      <c r="FK35" s="229">
        <f t="shared" ref="FK35:FK39" si="330">IF(COUNTIF($AB35:$AC35, GP$1)&gt;0, FK$2, 0)</f>
        <v>0</v>
      </c>
      <c r="FL35" s="230">
        <f t="shared" si="196"/>
        <v>0</v>
      </c>
      <c r="FM35" s="231">
        <f t="shared" si="197"/>
        <v>0</v>
      </c>
      <c r="FN35" s="231">
        <f t="shared" si="198"/>
        <v>0</v>
      </c>
      <c r="FO35" s="231">
        <f t="shared" si="199"/>
        <v>0</v>
      </c>
      <c r="FP35" s="231">
        <f t="shared" si="200"/>
        <v>0</v>
      </c>
      <c r="FQ35" s="231">
        <f t="shared" si="201"/>
        <v>0</v>
      </c>
      <c r="FR35" s="231">
        <f t="shared" si="202"/>
        <v>0</v>
      </c>
      <c r="FS35" s="231">
        <f t="shared" si="203"/>
        <v>0</v>
      </c>
      <c r="FT35" s="231">
        <f t="shared" si="204"/>
        <v>0</v>
      </c>
      <c r="FU35" s="232">
        <f t="shared" si="205"/>
        <v>0</v>
      </c>
      <c r="FV35" s="233">
        <f t="shared" si="206"/>
        <v>0</v>
      </c>
      <c r="FW35" s="233">
        <f t="shared" si="207"/>
        <v>5</v>
      </c>
      <c r="FX35" s="233">
        <f t="shared" si="208"/>
        <v>0</v>
      </c>
      <c r="FY35" s="233">
        <f t="shared" si="209"/>
        <v>0</v>
      </c>
      <c r="FZ35" s="233">
        <f t="shared" si="210"/>
        <v>0</v>
      </c>
      <c r="GA35" s="233">
        <f t="shared" si="211"/>
        <v>4</v>
      </c>
      <c r="GB35" s="233">
        <f t="shared" si="212"/>
        <v>4</v>
      </c>
      <c r="GC35" s="233">
        <f t="shared" si="213"/>
        <v>0</v>
      </c>
      <c r="GD35" s="234">
        <f t="shared" si="214"/>
        <v>0</v>
      </c>
      <c r="GE35" s="235">
        <f t="shared" si="215"/>
        <v>0</v>
      </c>
      <c r="GF35" s="235">
        <f t="shared" si="216"/>
        <v>0</v>
      </c>
      <c r="GG35" s="235">
        <f t="shared" si="217"/>
        <v>0</v>
      </c>
      <c r="GH35" s="235">
        <f t="shared" si="218"/>
        <v>0</v>
      </c>
      <c r="GI35" s="235">
        <f t="shared" si="219"/>
        <v>0</v>
      </c>
      <c r="GJ35" s="235">
        <f t="shared" si="220"/>
        <v>0</v>
      </c>
      <c r="GK35" s="235">
        <f t="shared" si="221"/>
        <v>0</v>
      </c>
      <c r="GL35" s="235">
        <f t="shared" si="222"/>
        <v>0</v>
      </c>
      <c r="GM35" s="235">
        <f t="shared" si="223"/>
        <v>0</v>
      </c>
      <c r="GN35" s="235">
        <f t="shared" si="224"/>
        <v>0</v>
      </c>
      <c r="GO35" s="235">
        <f t="shared" si="225"/>
        <v>0</v>
      </c>
      <c r="GP35" s="236">
        <f t="shared" ref="GP35:GP39" si="331">SUM(FG35:GO35)</f>
        <v>19</v>
      </c>
      <c r="GQ35" s="237">
        <f t="shared" ref="GQ35:GQ39" si="332">IF(COUNTIF($N35:$Q35, HZ$1)&gt;0, GQ$2, 0)</f>
        <v>0</v>
      </c>
      <c r="GR35" s="229">
        <f t="shared" ref="GR35:GR39" si="333">IF(COUNTIF($R35:$U35, HZ$1)&gt;0, GR$2, 0)</f>
        <v>0</v>
      </c>
      <c r="GS35" s="229">
        <f t="shared" ref="GS35:GS39" si="334">IF(COUNTIF($V35:$Y35, HZ$1)&gt;0, GS$2, 0)</f>
        <v>0</v>
      </c>
      <c r="GT35" s="229">
        <f t="shared" ref="GT35:GT39" si="335">IF(COUNTIF($Z35:$AA35, HZ$1)&gt;0, GT$2, 0)</f>
        <v>3</v>
      </c>
      <c r="GU35" s="229">
        <f t="shared" ref="GU35:GU39" si="336">IF(COUNTIF($AB35:$AC35, HZ$1)&gt;0, GU$2, 0)</f>
        <v>0</v>
      </c>
      <c r="GV35" s="230">
        <f t="shared" si="232"/>
        <v>0</v>
      </c>
      <c r="GW35" s="231">
        <f t="shared" si="233"/>
        <v>0</v>
      </c>
      <c r="GX35" s="231">
        <f t="shared" si="234"/>
        <v>0</v>
      </c>
      <c r="GY35" s="231">
        <f t="shared" si="235"/>
        <v>0</v>
      </c>
      <c r="GZ35" s="231">
        <f t="shared" si="236"/>
        <v>0</v>
      </c>
      <c r="HA35" s="231">
        <f t="shared" si="237"/>
        <v>0</v>
      </c>
      <c r="HB35" s="231">
        <f t="shared" si="238"/>
        <v>0</v>
      </c>
      <c r="HC35" s="231">
        <f t="shared" si="239"/>
        <v>0</v>
      </c>
      <c r="HD35" s="231">
        <f t="shared" si="240"/>
        <v>0</v>
      </c>
      <c r="HE35" s="232">
        <f t="shared" si="241"/>
        <v>0</v>
      </c>
      <c r="HF35" s="233">
        <f t="shared" si="242"/>
        <v>0</v>
      </c>
      <c r="HG35" s="233">
        <f t="shared" si="243"/>
        <v>0</v>
      </c>
      <c r="HH35" s="233">
        <f t="shared" si="244"/>
        <v>0</v>
      </c>
      <c r="HI35" s="233">
        <f t="shared" si="245"/>
        <v>5</v>
      </c>
      <c r="HJ35" s="233">
        <f t="shared" si="246"/>
        <v>0</v>
      </c>
      <c r="HK35" s="233">
        <f t="shared" si="247"/>
        <v>0</v>
      </c>
      <c r="HL35" s="233">
        <f t="shared" si="248"/>
        <v>0</v>
      </c>
      <c r="HM35" s="233">
        <f t="shared" si="249"/>
        <v>0</v>
      </c>
      <c r="HN35" s="234">
        <f t="shared" si="250"/>
        <v>0</v>
      </c>
      <c r="HO35" s="235">
        <f t="shared" si="251"/>
        <v>0</v>
      </c>
      <c r="HP35" s="235">
        <f t="shared" si="252"/>
        <v>0</v>
      </c>
      <c r="HQ35" s="235">
        <f t="shared" si="253"/>
        <v>0</v>
      </c>
      <c r="HR35" s="235">
        <f t="shared" si="254"/>
        <v>0</v>
      </c>
      <c r="HS35" s="235">
        <f t="shared" si="255"/>
        <v>0</v>
      </c>
      <c r="HT35" s="235">
        <f t="shared" si="256"/>
        <v>0</v>
      </c>
      <c r="HU35" s="235">
        <f t="shared" si="257"/>
        <v>0</v>
      </c>
      <c r="HV35" s="235">
        <f t="shared" si="258"/>
        <v>0</v>
      </c>
      <c r="HW35" s="235">
        <f t="shared" si="259"/>
        <v>0</v>
      </c>
      <c r="HX35" s="235">
        <f t="shared" si="260"/>
        <v>0</v>
      </c>
      <c r="HY35" s="235">
        <f t="shared" si="261"/>
        <v>0</v>
      </c>
      <c r="HZ35" s="236">
        <f t="shared" ref="HZ35:HZ39" si="337">SUM(GQ35:HY35)</f>
        <v>8</v>
      </c>
      <c r="IA35" s="238">
        <f t="shared" si="263"/>
        <v>0</v>
      </c>
      <c r="IB35" s="237">
        <f t="shared" si="109"/>
        <v>0</v>
      </c>
      <c r="IC35" s="229">
        <f t="shared" si="264"/>
        <v>0</v>
      </c>
      <c r="ID35" s="229">
        <f t="shared" si="265"/>
        <v>3</v>
      </c>
      <c r="IE35" s="229">
        <f t="shared" si="266"/>
        <v>0</v>
      </c>
      <c r="IF35" s="229">
        <f t="shared" si="267"/>
        <v>0</v>
      </c>
      <c r="IG35" s="230">
        <f t="shared" si="268"/>
        <v>15</v>
      </c>
      <c r="IH35" s="231">
        <f t="shared" si="269"/>
        <v>10</v>
      </c>
      <c r="II35" s="231">
        <f t="shared" si="270"/>
        <v>20</v>
      </c>
      <c r="IJ35" s="231">
        <f t="shared" si="271"/>
        <v>15</v>
      </c>
      <c r="IK35" s="231">
        <f t="shared" si="272"/>
        <v>15</v>
      </c>
      <c r="IL35" s="231">
        <f t="shared" si="273"/>
        <v>5</v>
      </c>
      <c r="IM35" s="231">
        <f t="shared" si="274"/>
        <v>15</v>
      </c>
      <c r="IN35" s="231">
        <f t="shared" si="275"/>
        <v>15</v>
      </c>
      <c r="IO35" s="231">
        <f t="shared" si="276"/>
        <v>10</v>
      </c>
      <c r="IP35" s="232">
        <f t="shared" si="277"/>
        <v>10</v>
      </c>
      <c r="IQ35" s="233">
        <f t="shared" si="278"/>
        <v>20</v>
      </c>
      <c r="IR35" s="233">
        <f t="shared" si="279"/>
        <v>0</v>
      </c>
      <c r="IS35" s="233">
        <f t="shared" si="280"/>
        <v>15</v>
      </c>
      <c r="IT35" s="233">
        <f t="shared" si="281"/>
        <v>0</v>
      </c>
      <c r="IU35" s="233">
        <f t="shared" si="282"/>
        <v>10</v>
      </c>
      <c r="IV35" s="233">
        <f t="shared" si="283"/>
        <v>0</v>
      </c>
      <c r="IW35" s="233">
        <f t="shared" si="284"/>
        <v>0</v>
      </c>
      <c r="IX35" s="233">
        <f t="shared" si="285"/>
        <v>0</v>
      </c>
      <c r="IY35" s="234">
        <f t="shared" si="286"/>
        <v>0</v>
      </c>
      <c r="IZ35" s="235">
        <f t="shared" si="287"/>
        <v>0</v>
      </c>
      <c r="JA35" s="235">
        <f t="shared" si="288"/>
        <v>0</v>
      </c>
      <c r="JB35" s="235">
        <f t="shared" si="289"/>
        <v>0</v>
      </c>
      <c r="JC35" s="235">
        <f t="shared" si="290"/>
        <v>0</v>
      </c>
      <c r="JD35" s="235">
        <f t="shared" si="291"/>
        <v>0</v>
      </c>
      <c r="JE35" s="235">
        <f t="shared" si="292"/>
        <v>0</v>
      </c>
      <c r="JF35" s="235">
        <f t="shared" si="293"/>
        <v>0</v>
      </c>
      <c r="JG35" s="235">
        <f t="shared" si="294"/>
        <v>0</v>
      </c>
      <c r="JH35" s="235">
        <f t="shared" si="295"/>
        <v>0</v>
      </c>
      <c r="JI35" s="235">
        <f t="shared" si="296"/>
        <v>0</v>
      </c>
      <c r="JJ35" s="235">
        <f t="shared" si="297"/>
        <v>0</v>
      </c>
      <c r="JK35" s="392">
        <f t="shared" ref="JK35:JK39" si="338">SUM(IG35:IW35, IY35:JJ35)</f>
        <v>175</v>
      </c>
      <c r="JL35" s="392">
        <f t="shared" ref="JL35:JL39" si="339">SUM(IB35:IF35, IX35)</f>
        <v>3</v>
      </c>
    </row>
    <row r="36" spans="1:272" ht="15" x14ac:dyDescent="0.25">
      <c r="A36" s="13" t="s">
        <v>1125</v>
      </c>
      <c r="B36" s="697">
        <v>5</v>
      </c>
      <c r="C36" s="698" t="s">
        <v>1066</v>
      </c>
      <c r="D36" s="699">
        <v>44673</v>
      </c>
      <c r="E36" s="700">
        <v>4</v>
      </c>
      <c r="F36" s="704">
        <v>12979271</v>
      </c>
      <c r="G36" s="701" t="s">
        <v>1067</v>
      </c>
      <c r="H36" s="702" t="s">
        <v>1068</v>
      </c>
      <c r="I36" s="702" t="s">
        <v>1069</v>
      </c>
      <c r="J36" s="695"/>
      <c r="K36" s="696"/>
      <c r="L36" s="696"/>
      <c r="M36" s="697" t="s">
        <v>1070</v>
      </c>
      <c r="N36" s="646" t="s">
        <v>175</v>
      </c>
      <c r="O36" s="103"/>
      <c r="P36" s="101"/>
      <c r="Q36" s="102"/>
      <c r="R36" s="646" t="s">
        <v>175</v>
      </c>
      <c r="S36" s="103"/>
      <c r="T36" s="101"/>
      <c r="U36" s="102"/>
      <c r="V36" s="665">
        <v>71.160003662109375</v>
      </c>
      <c r="W36" s="103"/>
      <c r="X36" s="101"/>
      <c r="Y36" s="102"/>
      <c r="Z36" s="21" t="s">
        <v>177</v>
      </c>
      <c r="AA36" s="267"/>
      <c r="AB36" s="21" t="s">
        <v>178</v>
      </c>
      <c r="AC36" s="267"/>
      <c r="AD36" s="656">
        <v>100</v>
      </c>
      <c r="AE36" s="654"/>
      <c r="AF36" s="657"/>
      <c r="AG36" s="656">
        <v>100</v>
      </c>
      <c r="AH36" s="654"/>
      <c r="AI36" s="657"/>
      <c r="AJ36" s="656">
        <v>100</v>
      </c>
      <c r="AK36" s="654"/>
      <c r="AL36" s="657"/>
      <c r="AM36" s="656">
        <v>100</v>
      </c>
      <c r="AN36" s="654"/>
      <c r="AO36" s="657"/>
      <c r="AP36" s="656">
        <v>100</v>
      </c>
      <c r="AQ36" s="654"/>
      <c r="AR36" s="657"/>
      <c r="AS36" s="656">
        <v>100</v>
      </c>
      <c r="AT36" s="654"/>
      <c r="AU36" s="657"/>
      <c r="AV36" s="656">
        <v>100</v>
      </c>
      <c r="AW36" s="654"/>
      <c r="AX36" s="657"/>
      <c r="AY36" s="656">
        <v>100</v>
      </c>
      <c r="AZ36" s="654"/>
      <c r="BA36" s="657"/>
      <c r="BB36" s="656">
        <v>100</v>
      </c>
      <c r="BC36" s="654"/>
      <c r="BD36" s="657"/>
      <c r="BE36" s="665">
        <v>45.799999237060547</v>
      </c>
      <c r="BF36" s="103"/>
      <c r="BG36" s="267"/>
      <c r="BH36" s="665">
        <v>58.049999237060547</v>
      </c>
      <c r="BI36" s="103"/>
      <c r="BJ36" s="267"/>
      <c r="BK36" s="646" t="s">
        <v>175</v>
      </c>
      <c r="BL36" s="103"/>
      <c r="BM36" s="267"/>
      <c r="BN36" s="665">
        <v>29.540000915527344</v>
      </c>
      <c r="BO36" s="655" t="s">
        <v>1101</v>
      </c>
      <c r="BP36" s="267"/>
      <c r="BQ36" s="21" t="s">
        <v>177</v>
      </c>
      <c r="BR36" s="103"/>
      <c r="BS36" s="267"/>
      <c r="BT36" s="665">
        <v>51.5</v>
      </c>
      <c r="BU36" s="103"/>
      <c r="BV36" s="267"/>
      <c r="BW36" s="646" t="s">
        <v>175</v>
      </c>
      <c r="BX36" s="103"/>
      <c r="BY36" s="267"/>
      <c r="BZ36" s="646" t="s">
        <v>175</v>
      </c>
      <c r="CA36" s="103"/>
      <c r="CB36" s="267"/>
      <c r="CC36" s="21" t="s">
        <v>1090</v>
      </c>
      <c r="CD36" s="284"/>
      <c r="CE36" s="267"/>
      <c r="CF36" s="21"/>
      <c r="CG36" s="103"/>
      <c r="CH36" s="267"/>
      <c r="CI36" s="21"/>
      <c r="CJ36" s="103"/>
      <c r="CK36" s="267"/>
      <c r="CL36" s="21"/>
      <c r="CM36" s="103"/>
      <c r="CN36" s="103"/>
      <c r="CO36" s="103"/>
      <c r="CP36" s="103"/>
      <c r="CQ36" s="267"/>
      <c r="CR36" s="21"/>
      <c r="CS36" s="103"/>
      <c r="CT36" s="267"/>
      <c r="CU36" s="21"/>
      <c r="CV36" s="103"/>
      <c r="CW36" s="267"/>
      <c r="CX36" s="21"/>
      <c r="CY36" s="103"/>
      <c r="CZ36" s="267"/>
      <c r="DA36" s="21"/>
      <c r="DB36" s="103"/>
      <c r="DC36" s="267"/>
      <c r="DD36" s="21"/>
      <c r="DE36" s="103"/>
      <c r="DF36" s="267"/>
      <c r="DG36" s="21"/>
      <c r="DH36" s="103"/>
      <c r="DI36" s="267"/>
      <c r="DJ36" s="21"/>
      <c r="DK36" s="103"/>
      <c r="DL36" s="267"/>
      <c r="DM36" s="21"/>
      <c r="DN36" s="103"/>
      <c r="DO36" s="267"/>
      <c r="DP36" s="213"/>
      <c r="DQ36" s="212"/>
      <c r="DR36" s="212"/>
      <c r="DS36" s="279">
        <f t="shared" si="153"/>
        <v>46.222499847412109</v>
      </c>
      <c r="DT36" s="214"/>
      <c r="DU36" s="215">
        <f t="shared" si="154"/>
        <v>2.3111249923706056</v>
      </c>
      <c r="DV36" s="618">
        <f t="shared" si="148"/>
        <v>0</v>
      </c>
      <c r="DW36" s="228">
        <f t="shared" si="320"/>
        <v>0</v>
      </c>
      <c r="DX36" s="229">
        <f t="shared" si="321"/>
        <v>0</v>
      </c>
      <c r="DY36" s="229">
        <f t="shared" si="322"/>
        <v>0</v>
      </c>
      <c r="DZ36" s="229">
        <f t="shared" si="323"/>
        <v>0</v>
      </c>
      <c r="EA36" s="229">
        <f t="shared" si="324"/>
        <v>0</v>
      </c>
      <c r="EB36" s="230">
        <f t="shared" si="160"/>
        <v>0</v>
      </c>
      <c r="EC36" s="231">
        <f t="shared" si="161"/>
        <v>0</v>
      </c>
      <c r="ED36" s="231">
        <f t="shared" si="162"/>
        <v>0</v>
      </c>
      <c r="EE36" s="231">
        <f t="shared" si="163"/>
        <v>0</v>
      </c>
      <c r="EF36" s="231">
        <f t="shared" si="164"/>
        <v>0</v>
      </c>
      <c r="EG36" s="231">
        <f t="shared" si="165"/>
        <v>0</v>
      </c>
      <c r="EH36" s="231">
        <f t="shared" si="166"/>
        <v>0</v>
      </c>
      <c r="EI36" s="231">
        <f t="shared" si="167"/>
        <v>0</v>
      </c>
      <c r="EJ36" s="231">
        <f t="shared" si="168"/>
        <v>0</v>
      </c>
      <c r="EK36" s="232">
        <f t="shared" si="169"/>
        <v>0</v>
      </c>
      <c r="EL36" s="233">
        <f t="shared" si="170"/>
        <v>0</v>
      </c>
      <c r="EM36" s="233">
        <f t="shared" si="171"/>
        <v>0</v>
      </c>
      <c r="EN36" s="233">
        <f t="shared" si="172"/>
        <v>0</v>
      </c>
      <c r="EO36" s="233">
        <f t="shared" si="173"/>
        <v>0</v>
      </c>
      <c r="EP36" s="233">
        <f t="shared" si="174"/>
        <v>0</v>
      </c>
      <c r="EQ36" s="233">
        <f t="shared" si="175"/>
        <v>0</v>
      </c>
      <c r="ER36" s="233">
        <f t="shared" si="176"/>
        <v>0</v>
      </c>
      <c r="ES36" s="233">
        <f t="shared" si="177"/>
        <v>0</v>
      </c>
      <c r="ET36" s="234">
        <f t="shared" si="178"/>
        <v>0</v>
      </c>
      <c r="EU36" s="235">
        <f t="shared" si="179"/>
        <v>0</v>
      </c>
      <c r="EV36" s="235">
        <f t="shared" si="180"/>
        <v>0</v>
      </c>
      <c r="EW36" s="235">
        <f t="shared" si="181"/>
        <v>0</v>
      </c>
      <c r="EX36" s="235">
        <f t="shared" si="182"/>
        <v>0</v>
      </c>
      <c r="EY36" s="235">
        <f t="shared" si="183"/>
        <v>0</v>
      </c>
      <c r="EZ36" s="235">
        <f t="shared" si="184"/>
        <v>0</v>
      </c>
      <c r="FA36" s="235">
        <f t="shared" si="185"/>
        <v>0</v>
      </c>
      <c r="FB36" s="235">
        <f t="shared" si="186"/>
        <v>0</v>
      </c>
      <c r="FC36" s="235">
        <f t="shared" si="187"/>
        <v>0</v>
      </c>
      <c r="FD36" s="235">
        <f t="shared" si="188"/>
        <v>0</v>
      </c>
      <c r="FE36" s="235">
        <f t="shared" si="189"/>
        <v>0</v>
      </c>
      <c r="FF36" s="236">
        <f t="shared" si="325"/>
        <v>0</v>
      </c>
      <c r="FG36" s="237">
        <f t="shared" si="326"/>
        <v>3</v>
      </c>
      <c r="FH36" s="229">
        <f t="shared" si="327"/>
        <v>3</v>
      </c>
      <c r="FI36" s="229">
        <f t="shared" si="328"/>
        <v>0</v>
      </c>
      <c r="FJ36" s="229">
        <f t="shared" si="329"/>
        <v>0</v>
      </c>
      <c r="FK36" s="229">
        <f t="shared" si="330"/>
        <v>0</v>
      </c>
      <c r="FL36" s="230">
        <f t="shared" si="196"/>
        <v>0</v>
      </c>
      <c r="FM36" s="231">
        <f t="shared" si="197"/>
        <v>0</v>
      </c>
      <c r="FN36" s="231">
        <f t="shared" si="198"/>
        <v>0</v>
      </c>
      <c r="FO36" s="231">
        <f t="shared" si="199"/>
        <v>0</v>
      </c>
      <c r="FP36" s="231">
        <f t="shared" si="200"/>
        <v>0</v>
      </c>
      <c r="FQ36" s="231">
        <f t="shared" si="201"/>
        <v>0</v>
      </c>
      <c r="FR36" s="231">
        <f t="shared" si="202"/>
        <v>0</v>
      </c>
      <c r="FS36" s="231">
        <f t="shared" si="203"/>
        <v>0</v>
      </c>
      <c r="FT36" s="231">
        <f t="shared" si="204"/>
        <v>0</v>
      </c>
      <c r="FU36" s="232">
        <f t="shared" si="205"/>
        <v>0</v>
      </c>
      <c r="FV36" s="233">
        <f t="shared" si="206"/>
        <v>0</v>
      </c>
      <c r="FW36" s="233">
        <f t="shared" si="207"/>
        <v>5</v>
      </c>
      <c r="FX36" s="233">
        <f t="shared" si="208"/>
        <v>0</v>
      </c>
      <c r="FY36" s="233">
        <f t="shared" si="209"/>
        <v>0</v>
      </c>
      <c r="FZ36" s="233">
        <f t="shared" si="210"/>
        <v>0</v>
      </c>
      <c r="GA36" s="233">
        <f t="shared" si="211"/>
        <v>4</v>
      </c>
      <c r="GB36" s="233">
        <f t="shared" si="212"/>
        <v>4</v>
      </c>
      <c r="GC36" s="233">
        <f t="shared" si="213"/>
        <v>0</v>
      </c>
      <c r="GD36" s="234">
        <f t="shared" si="214"/>
        <v>0</v>
      </c>
      <c r="GE36" s="235">
        <f t="shared" si="215"/>
        <v>0</v>
      </c>
      <c r="GF36" s="235">
        <f t="shared" si="216"/>
        <v>0</v>
      </c>
      <c r="GG36" s="235">
        <f t="shared" si="217"/>
        <v>0</v>
      </c>
      <c r="GH36" s="235">
        <f t="shared" si="218"/>
        <v>0</v>
      </c>
      <c r="GI36" s="235">
        <f t="shared" si="219"/>
        <v>0</v>
      </c>
      <c r="GJ36" s="235">
        <f t="shared" si="220"/>
        <v>0</v>
      </c>
      <c r="GK36" s="235">
        <f t="shared" si="221"/>
        <v>0</v>
      </c>
      <c r="GL36" s="235">
        <f t="shared" si="222"/>
        <v>0</v>
      </c>
      <c r="GM36" s="235">
        <f t="shared" si="223"/>
        <v>0</v>
      </c>
      <c r="GN36" s="235">
        <f t="shared" si="224"/>
        <v>0</v>
      </c>
      <c r="GO36" s="235">
        <f t="shared" si="225"/>
        <v>0</v>
      </c>
      <c r="GP36" s="236">
        <f t="shared" si="331"/>
        <v>19</v>
      </c>
      <c r="GQ36" s="237">
        <f t="shared" si="332"/>
        <v>0</v>
      </c>
      <c r="GR36" s="229">
        <f t="shared" si="333"/>
        <v>0</v>
      </c>
      <c r="GS36" s="229">
        <f t="shared" si="334"/>
        <v>0</v>
      </c>
      <c r="GT36" s="229">
        <f t="shared" si="335"/>
        <v>3</v>
      </c>
      <c r="GU36" s="229">
        <f t="shared" si="336"/>
        <v>0</v>
      </c>
      <c r="GV36" s="230">
        <f t="shared" si="232"/>
        <v>0</v>
      </c>
      <c r="GW36" s="231">
        <f t="shared" si="233"/>
        <v>0</v>
      </c>
      <c r="GX36" s="231">
        <f t="shared" si="234"/>
        <v>0</v>
      </c>
      <c r="GY36" s="231">
        <f t="shared" si="235"/>
        <v>0</v>
      </c>
      <c r="GZ36" s="231">
        <f t="shared" si="236"/>
        <v>0</v>
      </c>
      <c r="HA36" s="231">
        <f t="shared" si="237"/>
        <v>0</v>
      </c>
      <c r="HB36" s="231">
        <f t="shared" si="238"/>
        <v>0</v>
      </c>
      <c r="HC36" s="231">
        <f t="shared" si="239"/>
        <v>0</v>
      </c>
      <c r="HD36" s="231">
        <f t="shared" si="240"/>
        <v>0</v>
      </c>
      <c r="HE36" s="232">
        <f t="shared" si="241"/>
        <v>0</v>
      </c>
      <c r="HF36" s="233">
        <f t="shared" si="242"/>
        <v>0</v>
      </c>
      <c r="HG36" s="233">
        <f t="shared" si="243"/>
        <v>0</v>
      </c>
      <c r="HH36" s="233">
        <f t="shared" si="244"/>
        <v>0</v>
      </c>
      <c r="HI36" s="233">
        <f t="shared" si="245"/>
        <v>5</v>
      </c>
      <c r="HJ36" s="233">
        <f t="shared" si="246"/>
        <v>0</v>
      </c>
      <c r="HK36" s="233">
        <f t="shared" si="247"/>
        <v>0</v>
      </c>
      <c r="HL36" s="233">
        <f t="shared" si="248"/>
        <v>0</v>
      </c>
      <c r="HM36" s="233">
        <f t="shared" si="249"/>
        <v>0</v>
      </c>
      <c r="HN36" s="234">
        <f t="shared" si="250"/>
        <v>0</v>
      </c>
      <c r="HO36" s="235">
        <f t="shared" si="251"/>
        <v>0</v>
      </c>
      <c r="HP36" s="235">
        <f t="shared" si="252"/>
        <v>0</v>
      </c>
      <c r="HQ36" s="235">
        <f t="shared" si="253"/>
        <v>0</v>
      </c>
      <c r="HR36" s="235">
        <f t="shared" si="254"/>
        <v>0</v>
      </c>
      <c r="HS36" s="235">
        <f t="shared" si="255"/>
        <v>0</v>
      </c>
      <c r="HT36" s="235">
        <f t="shared" si="256"/>
        <v>0</v>
      </c>
      <c r="HU36" s="235">
        <f t="shared" si="257"/>
        <v>0</v>
      </c>
      <c r="HV36" s="235">
        <f t="shared" si="258"/>
        <v>0</v>
      </c>
      <c r="HW36" s="235">
        <f t="shared" si="259"/>
        <v>0</v>
      </c>
      <c r="HX36" s="235">
        <f t="shared" si="260"/>
        <v>0</v>
      </c>
      <c r="HY36" s="235">
        <f t="shared" si="261"/>
        <v>0</v>
      </c>
      <c r="HZ36" s="236">
        <f t="shared" si="337"/>
        <v>8</v>
      </c>
      <c r="IA36" s="238">
        <f t="shared" si="263"/>
        <v>0</v>
      </c>
      <c r="IB36" s="237">
        <f t="shared" si="109"/>
        <v>0</v>
      </c>
      <c r="IC36" s="229">
        <f t="shared" si="264"/>
        <v>0</v>
      </c>
      <c r="ID36" s="229">
        <f t="shared" si="265"/>
        <v>3</v>
      </c>
      <c r="IE36" s="229">
        <f t="shared" si="266"/>
        <v>0</v>
      </c>
      <c r="IF36" s="229">
        <f t="shared" si="267"/>
        <v>0</v>
      </c>
      <c r="IG36" s="230">
        <f t="shared" si="268"/>
        <v>15</v>
      </c>
      <c r="IH36" s="231">
        <f t="shared" si="269"/>
        <v>10</v>
      </c>
      <c r="II36" s="231">
        <f t="shared" si="270"/>
        <v>20</v>
      </c>
      <c r="IJ36" s="231">
        <f t="shared" si="271"/>
        <v>15</v>
      </c>
      <c r="IK36" s="231">
        <f t="shared" si="272"/>
        <v>15</v>
      </c>
      <c r="IL36" s="231">
        <f t="shared" si="273"/>
        <v>5</v>
      </c>
      <c r="IM36" s="231">
        <f t="shared" si="274"/>
        <v>15</v>
      </c>
      <c r="IN36" s="231">
        <f t="shared" si="275"/>
        <v>15</v>
      </c>
      <c r="IO36" s="231">
        <f t="shared" si="276"/>
        <v>10</v>
      </c>
      <c r="IP36" s="232">
        <f t="shared" si="277"/>
        <v>10</v>
      </c>
      <c r="IQ36" s="233">
        <f t="shared" si="278"/>
        <v>20</v>
      </c>
      <c r="IR36" s="233">
        <f t="shared" si="279"/>
        <v>0</v>
      </c>
      <c r="IS36" s="233">
        <f t="shared" si="280"/>
        <v>0</v>
      </c>
      <c r="IT36" s="233">
        <f t="shared" si="281"/>
        <v>0</v>
      </c>
      <c r="IU36" s="233">
        <f t="shared" si="282"/>
        <v>10</v>
      </c>
      <c r="IV36" s="233">
        <f t="shared" si="283"/>
        <v>0</v>
      </c>
      <c r="IW36" s="233">
        <f t="shared" si="284"/>
        <v>0</v>
      </c>
      <c r="IX36" s="233">
        <f t="shared" si="285"/>
        <v>0</v>
      </c>
      <c r="IY36" s="234">
        <f t="shared" si="286"/>
        <v>0</v>
      </c>
      <c r="IZ36" s="235">
        <f t="shared" si="287"/>
        <v>0</v>
      </c>
      <c r="JA36" s="235">
        <f t="shared" si="288"/>
        <v>0</v>
      </c>
      <c r="JB36" s="235">
        <f t="shared" si="289"/>
        <v>0</v>
      </c>
      <c r="JC36" s="235">
        <f t="shared" si="290"/>
        <v>0</v>
      </c>
      <c r="JD36" s="235">
        <f t="shared" si="291"/>
        <v>0</v>
      </c>
      <c r="JE36" s="235">
        <f t="shared" si="292"/>
        <v>0</v>
      </c>
      <c r="JF36" s="235">
        <f t="shared" si="293"/>
        <v>0</v>
      </c>
      <c r="JG36" s="235">
        <f t="shared" si="294"/>
        <v>0</v>
      </c>
      <c r="JH36" s="235">
        <f t="shared" si="295"/>
        <v>0</v>
      </c>
      <c r="JI36" s="235">
        <f t="shared" si="296"/>
        <v>0</v>
      </c>
      <c r="JJ36" s="235">
        <f t="shared" si="297"/>
        <v>0</v>
      </c>
      <c r="JK36" s="392">
        <f t="shared" si="338"/>
        <v>160</v>
      </c>
      <c r="JL36" s="392">
        <f t="shared" si="339"/>
        <v>3</v>
      </c>
    </row>
    <row r="37" spans="1:272" ht="15" x14ac:dyDescent="0.25">
      <c r="A37" s="13" t="s">
        <v>1125</v>
      </c>
      <c r="B37" s="368">
        <v>6</v>
      </c>
      <c r="C37" s="698" t="s">
        <v>1092</v>
      </c>
      <c r="D37" s="699">
        <v>44673</v>
      </c>
      <c r="E37" s="700">
        <v>4</v>
      </c>
      <c r="F37" s="704">
        <v>12979293</v>
      </c>
      <c r="G37" s="701" t="s">
        <v>1093</v>
      </c>
      <c r="H37" s="702" t="s">
        <v>1094</v>
      </c>
      <c r="I37" s="702" t="s">
        <v>1095</v>
      </c>
      <c r="J37" s="702"/>
      <c r="K37" s="703"/>
      <c r="L37" s="703"/>
      <c r="M37" s="697" t="s">
        <v>1091</v>
      </c>
      <c r="N37" s="646" t="s">
        <v>175</v>
      </c>
      <c r="O37" s="103"/>
      <c r="P37" s="101"/>
      <c r="Q37" s="102"/>
      <c r="R37" s="646" t="s">
        <v>175</v>
      </c>
      <c r="S37" s="103"/>
      <c r="T37" s="101"/>
      <c r="U37" s="102"/>
      <c r="V37" s="665">
        <v>72.419998168945313</v>
      </c>
      <c r="W37" s="103"/>
      <c r="X37" s="101"/>
      <c r="Y37" s="102"/>
      <c r="Z37" s="21" t="s">
        <v>177</v>
      </c>
      <c r="AA37" s="267"/>
      <c r="AB37" s="21" t="s">
        <v>178</v>
      </c>
      <c r="AC37" s="267"/>
      <c r="AD37" s="656">
        <v>100</v>
      </c>
      <c r="AE37" s="654"/>
      <c r="AF37" s="657"/>
      <c r="AG37" s="656">
        <v>100</v>
      </c>
      <c r="AH37" s="654"/>
      <c r="AI37" s="657"/>
      <c r="AJ37" s="656">
        <v>100</v>
      </c>
      <c r="AK37" s="654"/>
      <c r="AL37" s="657"/>
      <c r="AM37" s="656">
        <v>100</v>
      </c>
      <c r="AN37" s="654"/>
      <c r="AO37" s="657"/>
      <c r="AP37" s="656">
        <v>100</v>
      </c>
      <c r="AQ37" s="654"/>
      <c r="AR37" s="657"/>
      <c r="AS37" s="656">
        <v>100</v>
      </c>
      <c r="AT37" s="654"/>
      <c r="AU37" s="657"/>
      <c r="AV37" s="656">
        <v>100</v>
      </c>
      <c r="AW37" s="654"/>
      <c r="AX37" s="657"/>
      <c r="AY37" s="656">
        <v>100</v>
      </c>
      <c r="AZ37" s="654"/>
      <c r="BA37" s="657"/>
      <c r="BB37" s="656">
        <v>100</v>
      </c>
      <c r="BC37" s="654"/>
      <c r="BD37" s="657"/>
      <c r="BE37" s="665">
        <v>67.800003051757813</v>
      </c>
      <c r="BF37" s="103"/>
      <c r="BG37" s="267"/>
      <c r="BH37" s="665">
        <v>52.569999694824219</v>
      </c>
      <c r="BI37" s="103"/>
      <c r="BJ37" s="267"/>
      <c r="BK37" s="646" t="s">
        <v>175</v>
      </c>
      <c r="BL37" s="103"/>
      <c r="BM37" s="267"/>
      <c r="BN37" s="665">
        <v>74.900001525878906</v>
      </c>
      <c r="BO37" s="103"/>
      <c r="BP37" s="267"/>
      <c r="BQ37" s="21" t="s">
        <v>177</v>
      </c>
      <c r="BR37" s="103"/>
      <c r="BS37" s="267"/>
      <c r="BT37" s="665">
        <v>69</v>
      </c>
      <c r="BU37" s="103"/>
      <c r="BV37" s="267"/>
      <c r="BW37" s="646" t="s">
        <v>175</v>
      </c>
      <c r="BX37" s="103"/>
      <c r="BY37" s="267"/>
      <c r="BZ37" s="646" t="s">
        <v>175</v>
      </c>
      <c r="CA37" s="103"/>
      <c r="CB37" s="267"/>
      <c r="CC37" s="21" t="s">
        <v>1090</v>
      </c>
      <c r="CD37" s="284"/>
      <c r="CE37" s="267"/>
      <c r="CF37" s="21"/>
      <c r="CG37" s="103"/>
      <c r="CH37" s="267"/>
      <c r="CI37" s="21"/>
      <c r="CJ37" s="103"/>
      <c r="CK37" s="267"/>
      <c r="CL37" s="21"/>
      <c r="CM37" s="103"/>
      <c r="CN37" s="103"/>
      <c r="CO37" s="103"/>
      <c r="CP37" s="103"/>
      <c r="CQ37" s="267"/>
      <c r="CR37" s="21"/>
      <c r="CS37" s="103"/>
      <c r="CT37" s="267"/>
      <c r="CU37" s="21"/>
      <c r="CV37" s="103"/>
      <c r="CW37" s="267"/>
      <c r="CX37" s="21"/>
      <c r="CY37" s="103"/>
      <c r="CZ37" s="267"/>
      <c r="DA37" s="21"/>
      <c r="DB37" s="103"/>
      <c r="DC37" s="267"/>
      <c r="DD37" s="21"/>
      <c r="DE37" s="103"/>
      <c r="DF37" s="267"/>
      <c r="DG37" s="21"/>
      <c r="DH37" s="103"/>
      <c r="DI37" s="267"/>
      <c r="DJ37" s="21"/>
      <c r="DK37" s="103"/>
      <c r="DL37" s="267"/>
      <c r="DM37" s="21"/>
      <c r="DN37" s="103"/>
      <c r="DO37" s="267"/>
      <c r="DP37" s="213"/>
      <c r="DQ37" s="212"/>
      <c r="DR37" s="212"/>
      <c r="DS37" s="279">
        <f t="shared" si="153"/>
        <v>66.067501068115234</v>
      </c>
      <c r="DT37" s="214"/>
      <c r="DU37" s="215">
        <f t="shared" si="154"/>
        <v>3.3033750534057615</v>
      </c>
      <c r="DV37" s="618">
        <f t="shared" si="148"/>
        <v>0</v>
      </c>
      <c r="DW37" s="228">
        <f t="shared" si="320"/>
        <v>0</v>
      </c>
      <c r="DX37" s="229">
        <f t="shared" si="321"/>
        <v>0</v>
      </c>
      <c r="DY37" s="229">
        <f t="shared" si="322"/>
        <v>0</v>
      </c>
      <c r="DZ37" s="229">
        <f t="shared" si="323"/>
        <v>0</v>
      </c>
      <c r="EA37" s="229">
        <f t="shared" si="324"/>
        <v>0</v>
      </c>
      <c r="EB37" s="230">
        <f t="shared" si="160"/>
        <v>0</v>
      </c>
      <c r="EC37" s="231">
        <f t="shared" si="161"/>
        <v>0</v>
      </c>
      <c r="ED37" s="231">
        <f t="shared" si="162"/>
        <v>0</v>
      </c>
      <c r="EE37" s="231">
        <f t="shared" si="163"/>
        <v>0</v>
      </c>
      <c r="EF37" s="231">
        <f t="shared" si="164"/>
        <v>0</v>
      </c>
      <c r="EG37" s="231">
        <f t="shared" si="165"/>
        <v>0</v>
      </c>
      <c r="EH37" s="231">
        <f t="shared" si="166"/>
        <v>0</v>
      </c>
      <c r="EI37" s="231">
        <f t="shared" si="167"/>
        <v>0</v>
      </c>
      <c r="EJ37" s="231">
        <f t="shared" si="168"/>
        <v>0</v>
      </c>
      <c r="EK37" s="232">
        <f t="shared" si="169"/>
        <v>0</v>
      </c>
      <c r="EL37" s="233">
        <f t="shared" si="170"/>
        <v>0</v>
      </c>
      <c r="EM37" s="233">
        <f t="shared" si="171"/>
        <v>0</v>
      </c>
      <c r="EN37" s="233">
        <f t="shared" si="172"/>
        <v>0</v>
      </c>
      <c r="EO37" s="233">
        <f t="shared" si="173"/>
        <v>0</v>
      </c>
      <c r="EP37" s="233">
        <f t="shared" si="174"/>
        <v>0</v>
      </c>
      <c r="EQ37" s="233">
        <f t="shared" si="175"/>
        <v>0</v>
      </c>
      <c r="ER37" s="233">
        <f t="shared" si="176"/>
        <v>0</v>
      </c>
      <c r="ES37" s="233">
        <f t="shared" si="177"/>
        <v>0</v>
      </c>
      <c r="ET37" s="234">
        <f t="shared" si="178"/>
        <v>0</v>
      </c>
      <c r="EU37" s="235">
        <f t="shared" si="179"/>
        <v>0</v>
      </c>
      <c r="EV37" s="235">
        <f t="shared" si="180"/>
        <v>0</v>
      </c>
      <c r="EW37" s="235">
        <f t="shared" si="181"/>
        <v>0</v>
      </c>
      <c r="EX37" s="235">
        <f t="shared" si="182"/>
        <v>0</v>
      </c>
      <c r="EY37" s="235">
        <f t="shared" si="183"/>
        <v>0</v>
      </c>
      <c r="EZ37" s="235">
        <f t="shared" si="184"/>
        <v>0</v>
      </c>
      <c r="FA37" s="235">
        <f t="shared" si="185"/>
        <v>0</v>
      </c>
      <c r="FB37" s="235">
        <f t="shared" si="186"/>
        <v>0</v>
      </c>
      <c r="FC37" s="235">
        <f t="shared" si="187"/>
        <v>0</v>
      </c>
      <c r="FD37" s="235">
        <f t="shared" si="188"/>
        <v>0</v>
      </c>
      <c r="FE37" s="235">
        <f t="shared" si="189"/>
        <v>0</v>
      </c>
      <c r="FF37" s="236">
        <f t="shared" si="325"/>
        <v>0</v>
      </c>
      <c r="FG37" s="237">
        <f t="shared" si="326"/>
        <v>3</v>
      </c>
      <c r="FH37" s="229">
        <f t="shared" si="327"/>
        <v>3</v>
      </c>
      <c r="FI37" s="229">
        <f t="shared" si="328"/>
        <v>0</v>
      </c>
      <c r="FJ37" s="229">
        <f t="shared" si="329"/>
        <v>0</v>
      </c>
      <c r="FK37" s="229">
        <f t="shared" si="330"/>
        <v>0</v>
      </c>
      <c r="FL37" s="230">
        <f t="shared" si="196"/>
        <v>0</v>
      </c>
      <c r="FM37" s="231">
        <f t="shared" si="197"/>
        <v>0</v>
      </c>
      <c r="FN37" s="231">
        <f t="shared" si="198"/>
        <v>0</v>
      </c>
      <c r="FO37" s="231">
        <f t="shared" si="199"/>
        <v>0</v>
      </c>
      <c r="FP37" s="231">
        <f t="shared" si="200"/>
        <v>0</v>
      </c>
      <c r="FQ37" s="231">
        <f t="shared" si="201"/>
        <v>0</v>
      </c>
      <c r="FR37" s="231">
        <f t="shared" si="202"/>
        <v>0</v>
      </c>
      <c r="FS37" s="231">
        <f t="shared" si="203"/>
        <v>0</v>
      </c>
      <c r="FT37" s="231">
        <f t="shared" si="204"/>
        <v>0</v>
      </c>
      <c r="FU37" s="232">
        <f t="shared" si="205"/>
        <v>0</v>
      </c>
      <c r="FV37" s="233">
        <f t="shared" si="206"/>
        <v>0</v>
      </c>
      <c r="FW37" s="233">
        <f t="shared" si="207"/>
        <v>5</v>
      </c>
      <c r="FX37" s="233">
        <f t="shared" si="208"/>
        <v>0</v>
      </c>
      <c r="FY37" s="233">
        <f t="shared" si="209"/>
        <v>0</v>
      </c>
      <c r="FZ37" s="233">
        <f t="shared" si="210"/>
        <v>0</v>
      </c>
      <c r="GA37" s="233">
        <f t="shared" si="211"/>
        <v>4</v>
      </c>
      <c r="GB37" s="233">
        <f t="shared" si="212"/>
        <v>4</v>
      </c>
      <c r="GC37" s="233">
        <f t="shared" si="213"/>
        <v>0</v>
      </c>
      <c r="GD37" s="234">
        <f t="shared" si="214"/>
        <v>0</v>
      </c>
      <c r="GE37" s="235">
        <f t="shared" si="215"/>
        <v>0</v>
      </c>
      <c r="GF37" s="235">
        <f t="shared" si="216"/>
        <v>0</v>
      </c>
      <c r="GG37" s="235">
        <f t="shared" si="217"/>
        <v>0</v>
      </c>
      <c r="GH37" s="235">
        <f t="shared" si="218"/>
        <v>0</v>
      </c>
      <c r="GI37" s="235">
        <f t="shared" si="219"/>
        <v>0</v>
      </c>
      <c r="GJ37" s="235">
        <f t="shared" si="220"/>
        <v>0</v>
      </c>
      <c r="GK37" s="235">
        <f t="shared" si="221"/>
        <v>0</v>
      </c>
      <c r="GL37" s="235">
        <f t="shared" si="222"/>
        <v>0</v>
      </c>
      <c r="GM37" s="235">
        <f t="shared" si="223"/>
        <v>0</v>
      </c>
      <c r="GN37" s="235">
        <f t="shared" si="224"/>
        <v>0</v>
      </c>
      <c r="GO37" s="235">
        <f t="shared" si="225"/>
        <v>0</v>
      </c>
      <c r="GP37" s="236">
        <f t="shared" si="331"/>
        <v>19</v>
      </c>
      <c r="GQ37" s="237">
        <f t="shared" si="332"/>
        <v>0</v>
      </c>
      <c r="GR37" s="229">
        <f t="shared" si="333"/>
        <v>0</v>
      </c>
      <c r="GS37" s="229">
        <f t="shared" si="334"/>
        <v>0</v>
      </c>
      <c r="GT37" s="229">
        <f t="shared" si="335"/>
        <v>3</v>
      </c>
      <c r="GU37" s="229">
        <f t="shared" si="336"/>
        <v>0</v>
      </c>
      <c r="GV37" s="230">
        <f t="shared" si="232"/>
        <v>0</v>
      </c>
      <c r="GW37" s="231">
        <f t="shared" si="233"/>
        <v>0</v>
      </c>
      <c r="GX37" s="231">
        <f t="shared" si="234"/>
        <v>0</v>
      </c>
      <c r="GY37" s="231">
        <f t="shared" si="235"/>
        <v>0</v>
      </c>
      <c r="GZ37" s="231">
        <f t="shared" si="236"/>
        <v>0</v>
      </c>
      <c r="HA37" s="231">
        <f t="shared" si="237"/>
        <v>0</v>
      </c>
      <c r="HB37" s="231">
        <f t="shared" si="238"/>
        <v>0</v>
      </c>
      <c r="HC37" s="231">
        <f t="shared" si="239"/>
        <v>0</v>
      </c>
      <c r="HD37" s="231">
        <f t="shared" si="240"/>
        <v>0</v>
      </c>
      <c r="HE37" s="232">
        <f t="shared" si="241"/>
        <v>0</v>
      </c>
      <c r="HF37" s="233">
        <f t="shared" si="242"/>
        <v>0</v>
      </c>
      <c r="HG37" s="233">
        <f t="shared" si="243"/>
        <v>0</v>
      </c>
      <c r="HH37" s="233">
        <f t="shared" si="244"/>
        <v>0</v>
      </c>
      <c r="HI37" s="233">
        <f t="shared" si="245"/>
        <v>5</v>
      </c>
      <c r="HJ37" s="233">
        <f t="shared" si="246"/>
        <v>0</v>
      </c>
      <c r="HK37" s="233">
        <f t="shared" si="247"/>
        <v>0</v>
      </c>
      <c r="HL37" s="233">
        <f t="shared" si="248"/>
        <v>0</v>
      </c>
      <c r="HM37" s="233">
        <f t="shared" si="249"/>
        <v>0</v>
      </c>
      <c r="HN37" s="234">
        <f t="shared" si="250"/>
        <v>0</v>
      </c>
      <c r="HO37" s="235">
        <f t="shared" si="251"/>
        <v>0</v>
      </c>
      <c r="HP37" s="235">
        <f t="shared" si="252"/>
        <v>0</v>
      </c>
      <c r="HQ37" s="235">
        <f t="shared" si="253"/>
        <v>0</v>
      </c>
      <c r="HR37" s="235">
        <f t="shared" si="254"/>
        <v>0</v>
      </c>
      <c r="HS37" s="235">
        <f t="shared" si="255"/>
        <v>0</v>
      </c>
      <c r="HT37" s="235">
        <f t="shared" si="256"/>
        <v>0</v>
      </c>
      <c r="HU37" s="235">
        <f t="shared" si="257"/>
        <v>0</v>
      </c>
      <c r="HV37" s="235">
        <f t="shared" si="258"/>
        <v>0</v>
      </c>
      <c r="HW37" s="235">
        <f t="shared" si="259"/>
        <v>0</v>
      </c>
      <c r="HX37" s="235">
        <f t="shared" si="260"/>
        <v>0</v>
      </c>
      <c r="HY37" s="235">
        <f t="shared" si="261"/>
        <v>0</v>
      </c>
      <c r="HZ37" s="236">
        <f t="shared" si="337"/>
        <v>8</v>
      </c>
      <c r="IA37" s="238">
        <f t="shared" si="263"/>
        <v>0</v>
      </c>
      <c r="IB37" s="237">
        <f t="shared" si="109"/>
        <v>0</v>
      </c>
      <c r="IC37" s="229">
        <f t="shared" si="264"/>
        <v>0</v>
      </c>
      <c r="ID37" s="229">
        <f t="shared" si="265"/>
        <v>3</v>
      </c>
      <c r="IE37" s="229">
        <f t="shared" si="266"/>
        <v>0</v>
      </c>
      <c r="IF37" s="229">
        <f t="shared" si="267"/>
        <v>0</v>
      </c>
      <c r="IG37" s="230">
        <f t="shared" si="268"/>
        <v>15</v>
      </c>
      <c r="IH37" s="231">
        <f t="shared" si="269"/>
        <v>10</v>
      </c>
      <c r="II37" s="231">
        <f t="shared" si="270"/>
        <v>20</v>
      </c>
      <c r="IJ37" s="231">
        <f t="shared" si="271"/>
        <v>15</v>
      </c>
      <c r="IK37" s="231">
        <f t="shared" si="272"/>
        <v>15</v>
      </c>
      <c r="IL37" s="231">
        <f t="shared" si="273"/>
        <v>5</v>
      </c>
      <c r="IM37" s="231">
        <f t="shared" si="274"/>
        <v>15</v>
      </c>
      <c r="IN37" s="231">
        <f t="shared" si="275"/>
        <v>15</v>
      </c>
      <c r="IO37" s="231">
        <f t="shared" si="276"/>
        <v>10</v>
      </c>
      <c r="IP37" s="232">
        <f t="shared" si="277"/>
        <v>10</v>
      </c>
      <c r="IQ37" s="233">
        <f t="shared" si="278"/>
        <v>20</v>
      </c>
      <c r="IR37" s="233">
        <f t="shared" si="279"/>
        <v>0</v>
      </c>
      <c r="IS37" s="233">
        <f t="shared" si="280"/>
        <v>15</v>
      </c>
      <c r="IT37" s="233">
        <f t="shared" si="281"/>
        <v>0</v>
      </c>
      <c r="IU37" s="233">
        <f t="shared" si="282"/>
        <v>10</v>
      </c>
      <c r="IV37" s="233">
        <f t="shared" si="283"/>
        <v>0</v>
      </c>
      <c r="IW37" s="233">
        <f t="shared" si="284"/>
        <v>0</v>
      </c>
      <c r="IX37" s="233">
        <f t="shared" si="285"/>
        <v>0</v>
      </c>
      <c r="IY37" s="234">
        <f t="shared" si="286"/>
        <v>0</v>
      </c>
      <c r="IZ37" s="235">
        <f t="shared" si="287"/>
        <v>0</v>
      </c>
      <c r="JA37" s="235">
        <f t="shared" si="288"/>
        <v>0</v>
      </c>
      <c r="JB37" s="235">
        <f t="shared" si="289"/>
        <v>0</v>
      </c>
      <c r="JC37" s="235">
        <f t="shared" si="290"/>
        <v>0</v>
      </c>
      <c r="JD37" s="235">
        <f t="shared" si="291"/>
        <v>0</v>
      </c>
      <c r="JE37" s="235">
        <f t="shared" si="292"/>
        <v>0</v>
      </c>
      <c r="JF37" s="235">
        <f t="shared" si="293"/>
        <v>0</v>
      </c>
      <c r="JG37" s="235">
        <f t="shared" si="294"/>
        <v>0</v>
      </c>
      <c r="JH37" s="235">
        <f t="shared" si="295"/>
        <v>0</v>
      </c>
      <c r="JI37" s="235">
        <f t="shared" si="296"/>
        <v>0</v>
      </c>
      <c r="JJ37" s="235">
        <f t="shared" si="297"/>
        <v>0</v>
      </c>
      <c r="JK37" s="392">
        <f t="shared" si="338"/>
        <v>175</v>
      </c>
      <c r="JL37" s="392">
        <f t="shared" si="339"/>
        <v>3</v>
      </c>
    </row>
    <row r="38" spans="1:272" ht="15.95" customHeight="1" x14ac:dyDescent="0.25">
      <c r="A38" s="13" t="s">
        <v>1125</v>
      </c>
      <c r="B38" s="697">
        <v>7</v>
      </c>
      <c r="C38" s="698" t="s">
        <v>1071</v>
      </c>
      <c r="D38" s="699">
        <v>44673</v>
      </c>
      <c r="E38" s="700">
        <v>4</v>
      </c>
      <c r="F38" s="704">
        <v>12979307</v>
      </c>
      <c r="G38" s="701" t="s">
        <v>1072</v>
      </c>
      <c r="H38" s="702" t="s">
        <v>1073</v>
      </c>
      <c r="I38" s="702" t="s">
        <v>1074</v>
      </c>
      <c r="J38" s="695"/>
      <c r="K38" s="696"/>
      <c r="L38" s="714" t="s">
        <v>1195</v>
      </c>
      <c r="M38" s="697" t="s">
        <v>1075</v>
      </c>
      <c r="N38" s="646" t="s">
        <v>175</v>
      </c>
      <c r="O38" s="103"/>
      <c r="P38" s="101"/>
      <c r="Q38" s="102"/>
      <c r="R38" s="646" t="s">
        <v>175</v>
      </c>
      <c r="S38" s="103"/>
      <c r="T38" s="101"/>
      <c r="U38" s="102"/>
      <c r="V38" s="665">
        <v>75.209999084472656</v>
      </c>
      <c r="W38" s="103"/>
      <c r="X38" s="101"/>
      <c r="Y38" s="102"/>
      <c r="Z38" s="21" t="s">
        <v>177</v>
      </c>
      <c r="AA38" s="267"/>
      <c r="AB38" s="21" t="s">
        <v>178</v>
      </c>
      <c r="AC38" s="267"/>
      <c r="AD38" s="656">
        <v>100</v>
      </c>
      <c r="AE38" s="654"/>
      <c r="AF38" s="657"/>
      <c r="AG38" s="656">
        <v>100</v>
      </c>
      <c r="AH38" s="654"/>
      <c r="AI38" s="657"/>
      <c r="AJ38" s="656">
        <v>100</v>
      </c>
      <c r="AK38" s="654"/>
      <c r="AL38" s="657"/>
      <c r="AM38" s="656">
        <v>100</v>
      </c>
      <c r="AN38" s="654"/>
      <c r="AO38" s="657"/>
      <c r="AP38" s="656">
        <v>100</v>
      </c>
      <c r="AQ38" s="654"/>
      <c r="AR38" s="657"/>
      <c r="AS38" s="656">
        <v>100</v>
      </c>
      <c r="AT38" s="654"/>
      <c r="AU38" s="657"/>
      <c r="AV38" s="656">
        <v>100</v>
      </c>
      <c r="AW38" s="654"/>
      <c r="AX38" s="657"/>
      <c r="AY38" s="656">
        <v>100</v>
      </c>
      <c r="AZ38" s="654"/>
      <c r="BA38" s="657"/>
      <c r="BB38" s="656">
        <v>100</v>
      </c>
      <c r="BC38" s="654"/>
      <c r="BD38" s="657"/>
      <c r="BE38" s="665">
        <v>63</v>
      </c>
      <c r="BF38" s="103"/>
      <c r="BG38" s="267"/>
      <c r="BH38" s="665">
        <v>61.669998168945313</v>
      </c>
      <c r="BI38" s="103"/>
      <c r="BJ38" s="267"/>
      <c r="BK38" s="646" t="s">
        <v>175</v>
      </c>
      <c r="BL38" s="103"/>
      <c r="BM38" s="267"/>
      <c r="BN38" s="665">
        <v>60.159999847412109</v>
      </c>
      <c r="BO38" s="103"/>
      <c r="BP38" s="267"/>
      <c r="BQ38" s="21" t="s">
        <v>177</v>
      </c>
      <c r="BR38" s="103"/>
      <c r="BS38" s="267"/>
      <c r="BT38" s="665">
        <v>68.400001525878906</v>
      </c>
      <c r="BU38" s="103"/>
      <c r="BV38" s="267"/>
      <c r="BW38" s="646" t="s">
        <v>175</v>
      </c>
      <c r="BX38" s="103"/>
      <c r="BY38" s="267"/>
      <c r="BZ38" s="646" t="s">
        <v>175</v>
      </c>
      <c r="CA38" s="103"/>
      <c r="CB38" s="267"/>
      <c r="CC38" s="21" t="s">
        <v>1090</v>
      </c>
      <c r="CD38" s="284"/>
      <c r="CE38" s="267"/>
      <c r="CF38" s="21"/>
      <c r="CG38" s="103"/>
      <c r="CH38" s="267"/>
      <c r="CI38" s="21"/>
      <c r="CJ38" s="103"/>
      <c r="CK38" s="267"/>
      <c r="CL38" s="21"/>
      <c r="CM38" s="103"/>
      <c r="CN38" s="103"/>
      <c r="CO38" s="103"/>
      <c r="CP38" s="103"/>
      <c r="CQ38" s="267"/>
      <c r="CR38" s="21"/>
      <c r="CS38" s="103"/>
      <c r="CT38" s="267"/>
      <c r="CU38" s="21"/>
      <c r="CV38" s="103"/>
      <c r="CW38" s="267"/>
      <c r="CX38" s="21"/>
      <c r="CY38" s="103"/>
      <c r="CZ38" s="267"/>
      <c r="DA38" s="21"/>
      <c r="DB38" s="103"/>
      <c r="DC38" s="267"/>
      <c r="DD38" s="21"/>
      <c r="DE38" s="103"/>
      <c r="DF38" s="267"/>
      <c r="DG38" s="21"/>
      <c r="DH38" s="103"/>
      <c r="DI38" s="267"/>
      <c r="DJ38" s="21"/>
      <c r="DK38" s="103"/>
      <c r="DL38" s="267"/>
      <c r="DM38" s="21"/>
      <c r="DN38" s="103"/>
      <c r="DO38" s="267"/>
      <c r="DP38" s="213"/>
      <c r="DQ38" s="212"/>
      <c r="DR38" s="212"/>
      <c r="DS38" s="279">
        <f t="shared" si="153"/>
        <v>63.307499885559082</v>
      </c>
      <c r="DT38" s="214"/>
      <c r="DU38" s="215">
        <f t="shared" si="154"/>
        <v>3.1653749942779541</v>
      </c>
      <c r="DV38" s="618">
        <f t="shared" si="148"/>
        <v>0</v>
      </c>
      <c r="DW38" s="228">
        <f t="shared" si="320"/>
        <v>0</v>
      </c>
      <c r="DX38" s="229">
        <f t="shared" si="321"/>
        <v>0</v>
      </c>
      <c r="DY38" s="229">
        <f t="shared" si="322"/>
        <v>0</v>
      </c>
      <c r="DZ38" s="229">
        <f t="shared" si="323"/>
        <v>0</v>
      </c>
      <c r="EA38" s="229">
        <f t="shared" si="324"/>
        <v>0</v>
      </c>
      <c r="EB38" s="230">
        <f t="shared" si="160"/>
        <v>0</v>
      </c>
      <c r="EC38" s="231">
        <f t="shared" si="161"/>
        <v>0</v>
      </c>
      <c r="ED38" s="231">
        <f t="shared" si="162"/>
        <v>0</v>
      </c>
      <c r="EE38" s="231">
        <f t="shared" si="163"/>
        <v>0</v>
      </c>
      <c r="EF38" s="231">
        <f t="shared" si="164"/>
        <v>0</v>
      </c>
      <c r="EG38" s="231">
        <f t="shared" si="165"/>
        <v>0</v>
      </c>
      <c r="EH38" s="231">
        <f t="shared" si="166"/>
        <v>0</v>
      </c>
      <c r="EI38" s="231">
        <f t="shared" si="167"/>
        <v>0</v>
      </c>
      <c r="EJ38" s="231">
        <f t="shared" si="168"/>
        <v>0</v>
      </c>
      <c r="EK38" s="232">
        <f t="shared" si="169"/>
        <v>0</v>
      </c>
      <c r="EL38" s="233">
        <f t="shared" si="170"/>
        <v>0</v>
      </c>
      <c r="EM38" s="233">
        <f t="shared" si="171"/>
        <v>0</v>
      </c>
      <c r="EN38" s="233">
        <f t="shared" si="172"/>
        <v>0</v>
      </c>
      <c r="EO38" s="233">
        <f t="shared" si="173"/>
        <v>0</v>
      </c>
      <c r="EP38" s="233">
        <f t="shared" si="174"/>
        <v>0</v>
      </c>
      <c r="EQ38" s="233">
        <f t="shared" si="175"/>
        <v>0</v>
      </c>
      <c r="ER38" s="233">
        <f t="shared" si="176"/>
        <v>0</v>
      </c>
      <c r="ES38" s="233">
        <f t="shared" si="177"/>
        <v>0</v>
      </c>
      <c r="ET38" s="234">
        <f t="shared" si="178"/>
        <v>0</v>
      </c>
      <c r="EU38" s="235">
        <f t="shared" si="179"/>
        <v>0</v>
      </c>
      <c r="EV38" s="235">
        <f t="shared" si="180"/>
        <v>0</v>
      </c>
      <c r="EW38" s="235">
        <f t="shared" si="181"/>
        <v>0</v>
      </c>
      <c r="EX38" s="235">
        <f t="shared" si="182"/>
        <v>0</v>
      </c>
      <c r="EY38" s="235">
        <f t="shared" si="183"/>
        <v>0</v>
      </c>
      <c r="EZ38" s="235">
        <f t="shared" si="184"/>
        <v>0</v>
      </c>
      <c r="FA38" s="235">
        <f t="shared" si="185"/>
        <v>0</v>
      </c>
      <c r="FB38" s="235">
        <f t="shared" si="186"/>
        <v>0</v>
      </c>
      <c r="FC38" s="235">
        <f t="shared" si="187"/>
        <v>0</v>
      </c>
      <c r="FD38" s="235">
        <f t="shared" si="188"/>
        <v>0</v>
      </c>
      <c r="FE38" s="235">
        <f t="shared" si="189"/>
        <v>0</v>
      </c>
      <c r="FF38" s="236">
        <f t="shared" si="325"/>
        <v>0</v>
      </c>
      <c r="FG38" s="237">
        <f t="shared" si="326"/>
        <v>3</v>
      </c>
      <c r="FH38" s="229">
        <f t="shared" si="327"/>
        <v>3</v>
      </c>
      <c r="FI38" s="229">
        <f t="shared" si="328"/>
        <v>0</v>
      </c>
      <c r="FJ38" s="229">
        <f t="shared" si="329"/>
        <v>0</v>
      </c>
      <c r="FK38" s="229">
        <f t="shared" si="330"/>
        <v>0</v>
      </c>
      <c r="FL38" s="230">
        <f t="shared" si="196"/>
        <v>0</v>
      </c>
      <c r="FM38" s="231">
        <f t="shared" si="197"/>
        <v>0</v>
      </c>
      <c r="FN38" s="231">
        <f t="shared" si="198"/>
        <v>0</v>
      </c>
      <c r="FO38" s="231">
        <f t="shared" si="199"/>
        <v>0</v>
      </c>
      <c r="FP38" s="231">
        <f t="shared" si="200"/>
        <v>0</v>
      </c>
      <c r="FQ38" s="231">
        <f t="shared" si="201"/>
        <v>0</v>
      </c>
      <c r="FR38" s="231">
        <f t="shared" si="202"/>
        <v>0</v>
      </c>
      <c r="FS38" s="231">
        <f t="shared" si="203"/>
        <v>0</v>
      </c>
      <c r="FT38" s="231">
        <f t="shared" si="204"/>
        <v>0</v>
      </c>
      <c r="FU38" s="232">
        <f t="shared" si="205"/>
        <v>0</v>
      </c>
      <c r="FV38" s="233">
        <f t="shared" si="206"/>
        <v>0</v>
      </c>
      <c r="FW38" s="233">
        <f t="shared" si="207"/>
        <v>5</v>
      </c>
      <c r="FX38" s="233">
        <f t="shared" si="208"/>
        <v>0</v>
      </c>
      <c r="FY38" s="233">
        <f t="shared" si="209"/>
        <v>0</v>
      </c>
      <c r="FZ38" s="233">
        <f t="shared" si="210"/>
        <v>0</v>
      </c>
      <c r="GA38" s="233">
        <f t="shared" si="211"/>
        <v>4</v>
      </c>
      <c r="GB38" s="233">
        <f t="shared" si="212"/>
        <v>4</v>
      </c>
      <c r="GC38" s="233">
        <f t="shared" si="213"/>
        <v>0</v>
      </c>
      <c r="GD38" s="234">
        <f t="shared" si="214"/>
        <v>0</v>
      </c>
      <c r="GE38" s="235">
        <f t="shared" si="215"/>
        <v>0</v>
      </c>
      <c r="GF38" s="235">
        <f t="shared" si="216"/>
        <v>0</v>
      </c>
      <c r="GG38" s="235">
        <f t="shared" si="217"/>
        <v>0</v>
      </c>
      <c r="GH38" s="235">
        <f t="shared" si="218"/>
        <v>0</v>
      </c>
      <c r="GI38" s="235">
        <f t="shared" si="219"/>
        <v>0</v>
      </c>
      <c r="GJ38" s="235">
        <f t="shared" si="220"/>
        <v>0</v>
      </c>
      <c r="GK38" s="235">
        <f t="shared" si="221"/>
        <v>0</v>
      </c>
      <c r="GL38" s="235">
        <f t="shared" si="222"/>
        <v>0</v>
      </c>
      <c r="GM38" s="235">
        <f t="shared" si="223"/>
        <v>0</v>
      </c>
      <c r="GN38" s="235">
        <f t="shared" si="224"/>
        <v>0</v>
      </c>
      <c r="GO38" s="235">
        <f t="shared" si="225"/>
        <v>0</v>
      </c>
      <c r="GP38" s="236">
        <f t="shared" si="331"/>
        <v>19</v>
      </c>
      <c r="GQ38" s="237">
        <f t="shared" si="332"/>
        <v>0</v>
      </c>
      <c r="GR38" s="229">
        <f t="shared" si="333"/>
        <v>0</v>
      </c>
      <c r="GS38" s="229">
        <f t="shared" si="334"/>
        <v>0</v>
      </c>
      <c r="GT38" s="229">
        <f t="shared" si="335"/>
        <v>3</v>
      </c>
      <c r="GU38" s="229">
        <f t="shared" si="336"/>
        <v>0</v>
      </c>
      <c r="GV38" s="230">
        <f t="shared" si="232"/>
        <v>0</v>
      </c>
      <c r="GW38" s="231">
        <f t="shared" si="233"/>
        <v>0</v>
      </c>
      <c r="GX38" s="231">
        <f t="shared" si="234"/>
        <v>0</v>
      </c>
      <c r="GY38" s="231">
        <f t="shared" si="235"/>
        <v>0</v>
      </c>
      <c r="GZ38" s="231">
        <f t="shared" si="236"/>
        <v>0</v>
      </c>
      <c r="HA38" s="231">
        <f t="shared" si="237"/>
        <v>0</v>
      </c>
      <c r="HB38" s="231">
        <f t="shared" si="238"/>
        <v>0</v>
      </c>
      <c r="HC38" s="231">
        <f t="shared" si="239"/>
        <v>0</v>
      </c>
      <c r="HD38" s="231">
        <f t="shared" si="240"/>
        <v>0</v>
      </c>
      <c r="HE38" s="232">
        <f t="shared" si="241"/>
        <v>0</v>
      </c>
      <c r="HF38" s="233">
        <f t="shared" si="242"/>
        <v>0</v>
      </c>
      <c r="HG38" s="233">
        <f t="shared" si="243"/>
        <v>0</v>
      </c>
      <c r="HH38" s="233">
        <f t="shared" si="244"/>
        <v>0</v>
      </c>
      <c r="HI38" s="233">
        <f t="shared" si="245"/>
        <v>5</v>
      </c>
      <c r="HJ38" s="233">
        <f t="shared" si="246"/>
        <v>0</v>
      </c>
      <c r="HK38" s="233">
        <f t="shared" si="247"/>
        <v>0</v>
      </c>
      <c r="HL38" s="233">
        <f t="shared" si="248"/>
        <v>0</v>
      </c>
      <c r="HM38" s="233">
        <f t="shared" si="249"/>
        <v>0</v>
      </c>
      <c r="HN38" s="234">
        <f t="shared" si="250"/>
        <v>0</v>
      </c>
      <c r="HO38" s="235">
        <f t="shared" si="251"/>
        <v>0</v>
      </c>
      <c r="HP38" s="235">
        <f t="shared" si="252"/>
        <v>0</v>
      </c>
      <c r="HQ38" s="235">
        <f t="shared" si="253"/>
        <v>0</v>
      </c>
      <c r="HR38" s="235">
        <f t="shared" si="254"/>
        <v>0</v>
      </c>
      <c r="HS38" s="235">
        <f t="shared" si="255"/>
        <v>0</v>
      </c>
      <c r="HT38" s="235">
        <f t="shared" si="256"/>
        <v>0</v>
      </c>
      <c r="HU38" s="235">
        <f t="shared" si="257"/>
        <v>0</v>
      </c>
      <c r="HV38" s="235">
        <f t="shared" si="258"/>
        <v>0</v>
      </c>
      <c r="HW38" s="235">
        <f t="shared" si="259"/>
        <v>0</v>
      </c>
      <c r="HX38" s="235">
        <f t="shared" si="260"/>
        <v>0</v>
      </c>
      <c r="HY38" s="235">
        <f t="shared" si="261"/>
        <v>0</v>
      </c>
      <c r="HZ38" s="236">
        <f t="shared" si="337"/>
        <v>8</v>
      </c>
      <c r="IA38" s="238">
        <f t="shared" si="263"/>
        <v>0</v>
      </c>
      <c r="IB38" s="237">
        <f t="shared" si="109"/>
        <v>0</v>
      </c>
      <c r="IC38" s="229">
        <f t="shared" si="264"/>
        <v>0</v>
      </c>
      <c r="ID38" s="229">
        <f t="shared" si="265"/>
        <v>3</v>
      </c>
      <c r="IE38" s="229">
        <f t="shared" si="266"/>
        <v>0</v>
      </c>
      <c r="IF38" s="229">
        <f t="shared" si="267"/>
        <v>0</v>
      </c>
      <c r="IG38" s="230">
        <f t="shared" si="268"/>
        <v>15</v>
      </c>
      <c r="IH38" s="231">
        <f t="shared" si="269"/>
        <v>10</v>
      </c>
      <c r="II38" s="231">
        <f t="shared" si="270"/>
        <v>20</v>
      </c>
      <c r="IJ38" s="231">
        <f t="shared" si="271"/>
        <v>15</v>
      </c>
      <c r="IK38" s="231">
        <f t="shared" si="272"/>
        <v>15</v>
      </c>
      <c r="IL38" s="231">
        <f t="shared" si="273"/>
        <v>5</v>
      </c>
      <c r="IM38" s="231">
        <f t="shared" si="274"/>
        <v>15</v>
      </c>
      <c r="IN38" s="231">
        <f t="shared" si="275"/>
        <v>15</v>
      </c>
      <c r="IO38" s="231">
        <f t="shared" si="276"/>
        <v>10</v>
      </c>
      <c r="IP38" s="232">
        <f t="shared" si="277"/>
        <v>10</v>
      </c>
      <c r="IQ38" s="233">
        <f t="shared" si="278"/>
        <v>20</v>
      </c>
      <c r="IR38" s="233">
        <f t="shared" si="279"/>
        <v>0</v>
      </c>
      <c r="IS38" s="233">
        <f t="shared" si="280"/>
        <v>15</v>
      </c>
      <c r="IT38" s="233">
        <f t="shared" si="281"/>
        <v>0</v>
      </c>
      <c r="IU38" s="233">
        <f t="shared" si="282"/>
        <v>10</v>
      </c>
      <c r="IV38" s="233">
        <f t="shared" si="283"/>
        <v>0</v>
      </c>
      <c r="IW38" s="233">
        <f t="shared" si="284"/>
        <v>0</v>
      </c>
      <c r="IX38" s="233">
        <f t="shared" si="285"/>
        <v>0</v>
      </c>
      <c r="IY38" s="234">
        <f t="shared" si="286"/>
        <v>0</v>
      </c>
      <c r="IZ38" s="235">
        <f t="shared" si="287"/>
        <v>0</v>
      </c>
      <c r="JA38" s="235">
        <f t="shared" si="288"/>
        <v>0</v>
      </c>
      <c r="JB38" s="235">
        <f t="shared" si="289"/>
        <v>0</v>
      </c>
      <c r="JC38" s="235">
        <f t="shared" si="290"/>
        <v>0</v>
      </c>
      <c r="JD38" s="235">
        <f t="shared" si="291"/>
        <v>0</v>
      </c>
      <c r="JE38" s="235">
        <f t="shared" si="292"/>
        <v>0</v>
      </c>
      <c r="JF38" s="235">
        <f t="shared" si="293"/>
        <v>0</v>
      </c>
      <c r="JG38" s="235">
        <f t="shared" si="294"/>
        <v>0</v>
      </c>
      <c r="JH38" s="235">
        <f t="shared" si="295"/>
        <v>0</v>
      </c>
      <c r="JI38" s="235">
        <f t="shared" si="296"/>
        <v>0</v>
      </c>
      <c r="JJ38" s="235">
        <f t="shared" si="297"/>
        <v>0</v>
      </c>
      <c r="JK38" s="392">
        <f t="shared" si="338"/>
        <v>175</v>
      </c>
      <c r="JL38" s="392">
        <f t="shared" si="339"/>
        <v>3</v>
      </c>
    </row>
    <row r="39" spans="1:272" ht="15" x14ac:dyDescent="0.25">
      <c r="A39" s="13" t="s">
        <v>1125</v>
      </c>
      <c r="B39" s="697">
        <v>8</v>
      </c>
      <c r="C39" s="698" t="s">
        <v>1076</v>
      </c>
      <c r="D39" s="699">
        <v>44673</v>
      </c>
      <c r="E39" s="700">
        <v>4</v>
      </c>
      <c r="F39" s="704">
        <v>12979318</v>
      </c>
      <c r="G39" s="701" t="s">
        <v>1077</v>
      </c>
      <c r="H39" s="702" t="s">
        <v>1078</v>
      </c>
      <c r="I39" s="702" t="s">
        <v>1079</v>
      </c>
      <c r="J39" s="695"/>
      <c r="K39" s="696"/>
      <c r="L39" s="696"/>
      <c r="M39" s="697" t="s">
        <v>1080</v>
      </c>
      <c r="N39" s="646" t="s">
        <v>175</v>
      </c>
      <c r="O39" s="103"/>
      <c r="P39" s="101"/>
      <c r="Q39" s="102"/>
      <c r="R39" s="646" t="s">
        <v>175</v>
      </c>
      <c r="S39" s="103"/>
      <c r="T39" s="101"/>
      <c r="U39" s="102"/>
      <c r="V39" s="665">
        <v>65.550003051757813</v>
      </c>
      <c r="W39" s="103"/>
      <c r="X39" s="101"/>
      <c r="Y39" s="102"/>
      <c r="Z39" s="21" t="s">
        <v>177</v>
      </c>
      <c r="AA39" s="267"/>
      <c r="AB39" s="21" t="s">
        <v>178</v>
      </c>
      <c r="AC39" s="267"/>
      <c r="AD39" s="656">
        <v>100</v>
      </c>
      <c r="AE39" s="654"/>
      <c r="AF39" s="657"/>
      <c r="AG39" s="656">
        <v>100</v>
      </c>
      <c r="AH39" s="654"/>
      <c r="AI39" s="657"/>
      <c r="AJ39" s="656">
        <v>100</v>
      </c>
      <c r="AK39" s="654"/>
      <c r="AL39" s="657"/>
      <c r="AM39" s="656">
        <v>100</v>
      </c>
      <c r="AN39" s="654"/>
      <c r="AO39" s="657"/>
      <c r="AP39" s="656">
        <v>100</v>
      </c>
      <c r="AQ39" s="654"/>
      <c r="AR39" s="657"/>
      <c r="AS39" s="656">
        <v>100</v>
      </c>
      <c r="AT39" s="654"/>
      <c r="AU39" s="657"/>
      <c r="AV39" s="656">
        <v>100</v>
      </c>
      <c r="AW39" s="654"/>
      <c r="AX39" s="657"/>
      <c r="AY39" s="656">
        <v>100</v>
      </c>
      <c r="AZ39" s="654"/>
      <c r="BA39" s="657"/>
      <c r="BB39" s="656">
        <v>100</v>
      </c>
      <c r="BC39" s="654"/>
      <c r="BD39" s="657"/>
      <c r="BE39" s="665">
        <v>66.800003051757813</v>
      </c>
      <c r="BF39" s="103"/>
      <c r="BG39" s="267"/>
      <c r="BH39" s="665">
        <v>68.300003051757813</v>
      </c>
      <c r="BI39" s="103"/>
      <c r="BJ39" s="267"/>
      <c r="BK39" s="646" t="s">
        <v>175</v>
      </c>
      <c r="BL39" s="103"/>
      <c r="BM39" s="267"/>
      <c r="BN39" s="665">
        <v>58.5</v>
      </c>
      <c r="BO39" s="103"/>
      <c r="BP39" s="267"/>
      <c r="BQ39" s="21" t="s">
        <v>177</v>
      </c>
      <c r="BR39" s="103"/>
      <c r="BS39" s="267"/>
      <c r="BT39" s="665">
        <v>75.800003051757813</v>
      </c>
      <c r="BU39" s="103"/>
      <c r="BV39" s="267"/>
      <c r="BW39" s="646" t="s">
        <v>175</v>
      </c>
      <c r="BX39" s="103"/>
      <c r="BY39" s="267"/>
      <c r="BZ39" s="646" t="s">
        <v>175</v>
      </c>
      <c r="CA39" s="103"/>
      <c r="CB39" s="267"/>
      <c r="CC39" s="21" t="s">
        <v>1090</v>
      </c>
      <c r="CD39" s="284"/>
      <c r="CE39" s="267"/>
      <c r="CF39" s="21"/>
      <c r="CG39" s="103"/>
      <c r="CH39" s="267"/>
      <c r="CI39" s="21"/>
      <c r="CJ39" s="103"/>
      <c r="CK39" s="267"/>
      <c r="CL39" s="21"/>
      <c r="CM39" s="103"/>
      <c r="CN39" s="103"/>
      <c r="CO39" s="103"/>
      <c r="CP39" s="103"/>
      <c r="CQ39" s="267"/>
      <c r="CR39" s="21"/>
      <c r="CS39" s="103"/>
      <c r="CT39" s="267"/>
      <c r="CU39" s="21"/>
      <c r="CV39" s="103"/>
      <c r="CW39" s="267"/>
      <c r="CX39" s="21"/>
      <c r="CY39" s="103"/>
      <c r="CZ39" s="267"/>
      <c r="DA39" s="21"/>
      <c r="DB39" s="103"/>
      <c r="DC39" s="267"/>
      <c r="DD39" s="21"/>
      <c r="DE39" s="103"/>
      <c r="DF39" s="267"/>
      <c r="DG39" s="21"/>
      <c r="DH39" s="103"/>
      <c r="DI39" s="267"/>
      <c r="DJ39" s="21"/>
      <c r="DK39" s="103"/>
      <c r="DL39" s="267"/>
      <c r="DM39" s="21"/>
      <c r="DN39" s="103"/>
      <c r="DO39" s="267"/>
      <c r="DP39" s="213"/>
      <c r="DQ39" s="212"/>
      <c r="DR39" s="212"/>
      <c r="DS39" s="279">
        <f t="shared" si="153"/>
        <v>67.350002288818359</v>
      </c>
      <c r="DT39" s="214"/>
      <c r="DU39" s="215">
        <f t="shared" si="154"/>
        <v>3.3675001144409178</v>
      </c>
      <c r="DV39" s="618">
        <f t="shared" si="148"/>
        <v>0</v>
      </c>
      <c r="DW39" s="228">
        <f t="shared" si="320"/>
        <v>0</v>
      </c>
      <c r="DX39" s="229">
        <f t="shared" si="321"/>
        <v>0</v>
      </c>
      <c r="DY39" s="229">
        <f t="shared" si="322"/>
        <v>0</v>
      </c>
      <c r="DZ39" s="229">
        <f t="shared" si="323"/>
        <v>0</v>
      </c>
      <c r="EA39" s="229">
        <f t="shared" si="324"/>
        <v>0</v>
      </c>
      <c r="EB39" s="230">
        <f t="shared" si="160"/>
        <v>0</v>
      </c>
      <c r="EC39" s="231">
        <f t="shared" si="161"/>
        <v>0</v>
      </c>
      <c r="ED39" s="231">
        <f t="shared" si="162"/>
        <v>0</v>
      </c>
      <c r="EE39" s="231">
        <f t="shared" si="163"/>
        <v>0</v>
      </c>
      <c r="EF39" s="231">
        <f t="shared" si="164"/>
        <v>0</v>
      </c>
      <c r="EG39" s="231">
        <f t="shared" si="165"/>
        <v>0</v>
      </c>
      <c r="EH39" s="231">
        <f t="shared" si="166"/>
        <v>0</v>
      </c>
      <c r="EI39" s="231">
        <f t="shared" si="167"/>
        <v>0</v>
      </c>
      <c r="EJ39" s="231">
        <f t="shared" si="168"/>
        <v>0</v>
      </c>
      <c r="EK39" s="232">
        <f t="shared" si="169"/>
        <v>0</v>
      </c>
      <c r="EL39" s="233">
        <f t="shared" si="170"/>
        <v>0</v>
      </c>
      <c r="EM39" s="233">
        <f t="shared" si="171"/>
        <v>0</v>
      </c>
      <c r="EN39" s="233">
        <f t="shared" si="172"/>
        <v>0</v>
      </c>
      <c r="EO39" s="233">
        <f t="shared" si="173"/>
        <v>0</v>
      </c>
      <c r="EP39" s="233">
        <f t="shared" si="174"/>
        <v>0</v>
      </c>
      <c r="EQ39" s="233">
        <f t="shared" si="175"/>
        <v>0</v>
      </c>
      <c r="ER39" s="233">
        <f t="shared" si="176"/>
        <v>0</v>
      </c>
      <c r="ES39" s="233">
        <f t="shared" si="177"/>
        <v>0</v>
      </c>
      <c r="ET39" s="234">
        <f t="shared" si="178"/>
        <v>0</v>
      </c>
      <c r="EU39" s="235">
        <f t="shared" si="179"/>
        <v>0</v>
      </c>
      <c r="EV39" s="235">
        <f t="shared" si="180"/>
        <v>0</v>
      </c>
      <c r="EW39" s="235">
        <f t="shared" si="181"/>
        <v>0</v>
      </c>
      <c r="EX39" s="235">
        <f t="shared" si="182"/>
        <v>0</v>
      </c>
      <c r="EY39" s="235">
        <f t="shared" si="183"/>
        <v>0</v>
      </c>
      <c r="EZ39" s="235">
        <f t="shared" si="184"/>
        <v>0</v>
      </c>
      <c r="FA39" s="235">
        <f t="shared" si="185"/>
        <v>0</v>
      </c>
      <c r="FB39" s="235">
        <f t="shared" si="186"/>
        <v>0</v>
      </c>
      <c r="FC39" s="235">
        <f t="shared" si="187"/>
        <v>0</v>
      </c>
      <c r="FD39" s="235">
        <f t="shared" si="188"/>
        <v>0</v>
      </c>
      <c r="FE39" s="235">
        <f t="shared" si="189"/>
        <v>0</v>
      </c>
      <c r="FF39" s="236">
        <f t="shared" si="325"/>
        <v>0</v>
      </c>
      <c r="FG39" s="237">
        <f t="shared" si="326"/>
        <v>3</v>
      </c>
      <c r="FH39" s="229">
        <f t="shared" si="327"/>
        <v>3</v>
      </c>
      <c r="FI39" s="229">
        <f t="shared" si="328"/>
        <v>0</v>
      </c>
      <c r="FJ39" s="229">
        <f t="shared" si="329"/>
        <v>0</v>
      </c>
      <c r="FK39" s="229">
        <f t="shared" si="330"/>
        <v>0</v>
      </c>
      <c r="FL39" s="230">
        <f t="shared" si="196"/>
        <v>0</v>
      </c>
      <c r="FM39" s="231">
        <f t="shared" si="197"/>
        <v>0</v>
      </c>
      <c r="FN39" s="231">
        <f t="shared" si="198"/>
        <v>0</v>
      </c>
      <c r="FO39" s="231">
        <f t="shared" si="199"/>
        <v>0</v>
      </c>
      <c r="FP39" s="231">
        <f t="shared" si="200"/>
        <v>0</v>
      </c>
      <c r="FQ39" s="231">
        <f t="shared" si="201"/>
        <v>0</v>
      </c>
      <c r="FR39" s="231">
        <f t="shared" si="202"/>
        <v>0</v>
      </c>
      <c r="FS39" s="231">
        <f t="shared" si="203"/>
        <v>0</v>
      </c>
      <c r="FT39" s="231">
        <f t="shared" si="204"/>
        <v>0</v>
      </c>
      <c r="FU39" s="232">
        <f t="shared" si="205"/>
        <v>0</v>
      </c>
      <c r="FV39" s="233">
        <f t="shared" si="206"/>
        <v>0</v>
      </c>
      <c r="FW39" s="233">
        <f t="shared" si="207"/>
        <v>5</v>
      </c>
      <c r="FX39" s="233">
        <f t="shared" si="208"/>
        <v>0</v>
      </c>
      <c r="FY39" s="233">
        <f t="shared" si="209"/>
        <v>0</v>
      </c>
      <c r="FZ39" s="233">
        <f t="shared" si="210"/>
        <v>0</v>
      </c>
      <c r="GA39" s="233">
        <f t="shared" si="211"/>
        <v>4</v>
      </c>
      <c r="GB39" s="233">
        <f t="shared" si="212"/>
        <v>4</v>
      </c>
      <c r="GC39" s="233">
        <f t="shared" si="213"/>
        <v>0</v>
      </c>
      <c r="GD39" s="234">
        <f t="shared" si="214"/>
        <v>0</v>
      </c>
      <c r="GE39" s="235">
        <f t="shared" si="215"/>
        <v>0</v>
      </c>
      <c r="GF39" s="235">
        <f t="shared" si="216"/>
        <v>0</v>
      </c>
      <c r="GG39" s="235">
        <f t="shared" si="217"/>
        <v>0</v>
      </c>
      <c r="GH39" s="235">
        <f t="shared" si="218"/>
        <v>0</v>
      </c>
      <c r="GI39" s="235">
        <f t="shared" si="219"/>
        <v>0</v>
      </c>
      <c r="GJ39" s="235">
        <f t="shared" si="220"/>
        <v>0</v>
      </c>
      <c r="GK39" s="235">
        <f t="shared" si="221"/>
        <v>0</v>
      </c>
      <c r="GL39" s="235">
        <f t="shared" si="222"/>
        <v>0</v>
      </c>
      <c r="GM39" s="235">
        <f t="shared" si="223"/>
        <v>0</v>
      </c>
      <c r="GN39" s="235">
        <f t="shared" si="224"/>
        <v>0</v>
      </c>
      <c r="GO39" s="235">
        <f t="shared" si="225"/>
        <v>0</v>
      </c>
      <c r="GP39" s="236">
        <f t="shared" si="331"/>
        <v>19</v>
      </c>
      <c r="GQ39" s="237">
        <f t="shared" si="332"/>
        <v>0</v>
      </c>
      <c r="GR39" s="229">
        <f t="shared" si="333"/>
        <v>0</v>
      </c>
      <c r="GS39" s="229">
        <f t="shared" si="334"/>
        <v>0</v>
      </c>
      <c r="GT39" s="229">
        <f t="shared" si="335"/>
        <v>3</v>
      </c>
      <c r="GU39" s="229">
        <f t="shared" si="336"/>
        <v>0</v>
      </c>
      <c r="GV39" s="230">
        <f t="shared" si="232"/>
        <v>0</v>
      </c>
      <c r="GW39" s="231">
        <f t="shared" si="233"/>
        <v>0</v>
      </c>
      <c r="GX39" s="231">
        <f t="shared" si="234"/>
        <v>0</v>
      </c>
      <c r="GY39" s="231">
        <f t="shared" si="235"/>
        <v>0</v>
      </c>
      <c r="GZ39" s="231">
        <f t="shared" si="236"/>
        <v>0</v>
      </c>
      <c r="HA39" s="231">
        <f t="shared" si="237"/>
        <v>0</v>
      </c>
      <c r="HB39" s="231">
        <f t="shared" si="238"/>
        <v>0</v>
      </c>
      <c r="HC39" s="231">
        <f t="shared" si="239"/>
        <v>0</v>
      </c>
      <c r="HD39" s="231">
        <f t="shared" si="240"/>
        <v>0</v>
      </c>
      <c r="HE39" s="232">
        <f t="shared" si="241"/>
        <v>0</v>
      </c>
      <c r="HF39" s="233">
        <f t="shared" si="242"/>
        <v>0</v>
      </c>
      <c r="HG39" s="233">
        <f t="shared" si="243"/>
        <v>0</v>
      </c>
      <c r="HH39" s="233">
        <f t="shared" si="244"/>
        <v>0</v>
      </c>
      <c r="HI39" s="233">
        <f t="shared" si="245"/>
        <v>5</v>
      </c>
      <c r="HJ39" s="233">
        <f t="shared" si="246"/>
        <v>0</v>
      </c>
      <c r="HK39" s="233">
        <f t="shared" si="247"/>
        <v>0</v>
      </c>
      <c r="HL39" s="233">
        <f t="shared" si="248"/>
        <v>0</v>
      </c>
      <c r="HM39" s="233">
        <f t="shared" si="249"/>
        <v>0</v>
      </c>
      <c r="HN39" s="234">
        <f t="shared" si="250"/>
        <v>0</v>
      </c>
      <c r="HO39" s="235">
        <f t="shared" si="251"/>
        <v>0</v>
      </c>
      <c r="HP39" s="235">
        <f t="shared" si="252"/>
        <v>0</v>
      </c>
      <c r="HQ39" s="235">
        <f t="shared" si="253"/>
        <v>0</v>
      </c>
      <c r="HR39" s="235">
        <f t="shared" si="254"/>
        <v>0</v>
      </c>
      <c r="HS39" s="235">
        <f t="shared" si="255"/>
        <v>0</v>
      </c>
      <c r="HT39" s="235">
        <f t="shared" si="256"/>
        <v>0</v>
      </c>
      <c r="HU39" s="235">
        <f t="shared" si="257"/>
        <v>0</v>
      </c>
      <c r="HV39" s="235">
        <f t="shared" si="258"/>
        <v>0</v>
      </c>
      <c r="HW39" s="235">
        <f t="shared" si="259"/>
        <v>0</v>
      </c>
      <c r="HX39" s="235">
        <f t="shared" si="260"/>
        <v>0</v>
      </c>
      <c r="HY39" s="235">
        <f t="shared" si="261"/>
        <v>0</v>
      </c>
      <c r="HZ39" s="236">
        <f t="shared" si="337"/>
        <v>8</v>
      </c>
      <c r="IA39" s="238">
        <f t="shared" si="263"/>
        <v>0</v>
      </c>
      <c r="IB39" s="237">
        <f t="shared" si="109"/>
        <v>0</v>
      </c>
      <c r="IC39" s="229">
        <f t="shared" si="264"/>
        <v>0</v>
      </c>
      <c r="ID39" s="229">
        <f t="shared" si="265"/>
        <v>3</v>
      </c>
      <c r="IE39" s="229">
        <f t="shared" si="266"/>
        <v>0</v>
      </c>
      <c r="IF39" s="229">
        <f t="shared" si="267"/>
        <v>0</v>
      </c>
      <c r="IG39" s="230">
        <f t="shared" si="268"/>
        <v>15</v>
      </c>
      <c r="IH39" s="231">
        <f t="shared" si="269"/>
        <v>10</v>
      </c>
      <c r="II39" s="231">
        <f t="shared" si="270"/>
        <v>20</v>
      </c>
      <c r="IJ39" s="231">
        <f t="shared" si="271"/>
        <v>15</v>
      </c>
      <c r="IK39" s="231">
        <f t="shared" si="272"/>
        <v>15</v>
      </c>
      <c r="IL39" s="231">
        <f t="shared" si="273"/>
        <v>5</v>
      </c>
      <c r="IM39" s="231">
        <f t="shared" si="274"/>
        <v>15</v>
      </c>
      <c r="IN39" s="231">
        <f t="shared" si="275"/>
        <v>15</v>
      </c>
      <c r="IO39" s="231">
        <f t="shared" si="276"/>
        <v>10</v>
      </c>
      <c r="IP39" s="232">
        <f t="shared" si="277"/>
        <v>10</v>
      </c>
      <c r="IQ39" s="233">
        <f t="shared" si="278"/>
        <v>20</v>
      </c>
      <c r="IR39" s="233">
        <f t="shared" si="279"/>
        <v>0</v>
      </c>
      <c r="IS39" s="233">
        <f t="shared" si="280"/>
        <v>15</v>
      </c>
      <c r="IT39" s="233">
        <f t="shared" si="281"/>
        <v>0</v>
      </c>
      <c r="IU39" s="233">
        <f t="shared" si="282"/>
        <v>10</v>
      </c>
      <c r="IV39" s="233">
        <f t="shared" si="283"/>
        <v>0</v>
      </c>
      <c r="IW39" s="233">
        <f t="shared" si="284"/>
        <v>0</v>
      </c>
      <c r="IX39" s="233">
        <f t="shared" si="285"/>
        <v>0</v>
      </c>
      <c r="IY39" s="234">
        <f t="shared" si="286"/>
        <v>0</v>
      </c>
      <c r="IZ39" s="235">
        <f t="shared" si="287"/>
        <v>0</v>
      </c>
      <c r="JA39" s="235">
        <f t="shared" si="288"/>
        <v>0</v>
      </c>
      <c r="JB39" s="235">
        <f t="shared" si="289"/>
        <v>0</v>
      </c>
      <c r="JC39" s="235">
        <f t="shared" si="290"/>
        <v>0</v>
      </c>
      <c r="JD39" s="235">
        <f t="shared" si="291"/>
        <v>0</v>
      </c>
      <c r="JE39" s="235">
        <f t="shared" si="292"/>
        <v>0</v>
      </c>
      <c r="JF39" s="235">
        <f t="shared" si="293"/>
        <v>0</v>
      </c>
      <c r="JG39" s="235">
        <f t="shared" si="294"/>
        <v>0</v>
      </c>
      <c r="JH39" s="235">
        <f t="shared" si="295"/>
        <v>0</v>
      </c>
      <c r="JI39" s="235">
        <f t="shared" si="296"/>
        <v>0</v>
      </c>
      <c r="JJ39" s="235">
        <f t="shared" si="297"/>
        <v>0</v>
      </c>
      <c r="JK39" s="392">
        <f t="shared" si="338"/>
        <v>175</v>
      </c>
      <c r="JL39" s="392">
        <f t="shared" si="339"/>
        <v>3</v>
      </c>
    </row>
    <row r="40" spans="1:272" ht="15" x14ac:dyDescent="0.25">
      <c r="A40" s="13" t="s">
        <v>1125</v>
      </c>
      <c r="B40" s="697">
        <v>9</v>
      </c>
      <c r="C40" s="698" t="s">
        <v>1081</v>
      </c>
      <c r="D40" s="699">
        <v>44673</v>
      </c>
      <c r="E40" s="700">
        <v>4</v>
      </c>
      <c r="F40" s="704">
        <v>12979341</v>
      </c>
      <c r="G40" s="701" t="s">
        <v>1082</v>
      </c>
      <c r="H40" s="702">
        <v>60175956248</v>
      </c>
      <c r="I40" s="702" t="s">
        <v>1083</v>
      </c>
      <c r="J40" s="695"/>
      <c r="K40" s="696"/>
      <c r="L40" s="714" t="s">
        <v>1193</v>
      </c>
      <c r="M40" s="697" t="s">
        <v>1084</v>
      </c>
      <c r="N40" s="646" t="s">
        <v>175</v>
      </c>
      <c r="O40" s="103"/>
      <c r="P40" s="101"/>
      <c r="Q40" s="102"/>
      <c r="R40" s="646" t="s">
        <v>175</v>
      </c>
      <c r="S40" s="103"/>
      <c r="T40" s="101"/>
      <c r="U40" s="102"/>
      <c r="V40" s="665">
        <v>75.419998168945313</v>
      </c>
      <c r="W40" s="103"/>
      <c r="X40" s="101"/>
      <c r="Y40" s="102"/>
      <c r="Z40" s="21" t="s">
        <v>177</v>
      </c>
      <c r="AA40" s="267"/>
      <c r="AB40" s="21" t="s">
        <v>178</v>
      </c>
      <c r="AC40" s="267"/>
      <c r="AD40" s="656">
        <v>100</v>
      </c>
      <c r="AE40" s="654"/>
      <c r="AF40" s="657"/>
      <c r="AG40" s="656">
        <v>100</v>
      </c>
      <c r="AH40" s="654"/>
      <c r="AI40" s="657"/>
      <c r="AJ40" s="656">
        <v>100</v>
      </c>
      <c r="AK40" s="654"/>
      <c r="AL40" s="657"/>
      <c r="AM40" s="656">
        <v>100</v>
      </c>
      <c r="AN40" s="654"/>
      <c r="AO40" s="657"/>
      <c r="AP40" s="656">
        <v>100</v>
      </c>
      <c r="AQ40" s="654"/>
      <c r="AR40" s="657"/>
      <c r="AS40" s="656">
        <v>100</v>
      </c>
      <c r="AT40" s="654"/>
      <c r="AU40" s="657"/>
      <c r="AV40" s="656">
        <v>100</v>
      </c>
      <c r="AW40" s="654"/>
      <c r="AX40" s="657"/>
      <c r="AY40" s="656">
        <v>100</v>
      </c>
      <c r="AZ40" s="654"/>
      <c r="BA40" s="657"/>
      <c r="BB40" s="656">
        <v>100</v>
      </c>
      <c r="BC40" s="654"/>
      <c r="BD40" s="657"/>
      <c r="BE40" s="665">
        <v>64</v>
      </c>
      <c r="BF40" s="103"/>
      <c r="BG40" s="267"/>
      <c r="BH40" s="665">
        <v>54.069999694824219</v>
      </c>
      <c r="BI40" s="103"/>
      <c r="BJ40" s="267"/>
      <c r="BK40" s="646" t="s">
        <v>175</v>
      </c>
      <c r="BL40" s="103"/>
      <c r="BM40" s="267"/>
      <c r="BN40" s="665">
        <v>77.05999755859375</v>
      </c>
      <c r="BO40" s="103"/>
      <c r="BP40" s="267"/>
      <c r="BQ40" s="21" t="s">
        <v>177</v>
      </c>
      <c r="BR40" s="103"/>
      <c r="BS40" s="267"/>
      <c r="BT40" s="665">
        <v>65.599998474121094</v>
      </c>
      <c r="BU40" s="103"/>
      <c r="BV40" s="267"/>
      <c r="BW40" s="646" t="s">
        <v>175</v>
      </c>
      <c r="BX40" s="103"/>
      <c r="BY40" s="267"/>
      <c r="BZ40" s="646" t="s">
        <v>175</v>
      </c>
      <c r="CA40" s="103"/>
      <c r="CB40" s="267"/>
      <c r="CC40" s="21" t="s">
        <v>1090</v>
      </c>
      <c r="CD40" s="284"/>
      <c r="CE40" s="267"/>
      <c r="CF40" s="21"/>
      <c r="CG40" s="103"/>
      <c r="CH40" s="267"/>
      <c r="CI40" s="21"/>
      <c r="CJ40" s="103"/>
      <c r="CK40" s="267"/>
      <c r="CL40" s="21"/>
      <c r="CM40" s="103"/>
      <c r="CN40" s="103"/>
      <c r="CO40" s="103"/>
      <c r="CP40" s="103"/>
      <c r="CQ40" s="267"/>
      <c r="CR40" s="21"/>
      <c r="CS40" s="103"/>
      <c r="CT40" s="267"/>
      <c r="CU40" s="21"/>
      <c r="CV40" s="103"/>
      <c r="CW40" s="267"/>
      <c r="CX40" s="21"/>
      <c r="CY40" s="103"/>
      <c r="CZ40" s="267"/>
      <c r="DA40" s="21"/>
      <c r="DB40" s="103"/>
      <c r="DC40" s="267"/>
      <c r="DD40" s="21"/>
      <c r="DE40" s="103"/>
      <c r="DF40" s="267"/>
      <c r="DG40" s="21"/>
      <c r="DH40" s="103"/>
      <c r="DI40" s="267"/>
      <c r="DJ40" s="21"/>
      <c r="DK40" s="103"/>
      <c r="DL40" s="267"/>
      <c r="DM40" s="21"/>
      <c r="DN40" s="103"/>
      <c r="DO40" s="267"/>
      <c r="DP40" s="213"/>
      <c r="DQ40" s="212"/>
      <c r="DR40" s="212"/>
      <c r="DS40" s="279">
        <f t="shared" si="153"/>
        <v>65.182498931884766</v>
      </c>
      <c r="DT40" s="214"/>
      <c r="DU40" s="215">
        <f t="shared" si="154"/>
        <v>3.2591249465942385</v>
      </c>
      <c r="DV40" s="618">
        <f t="shared" si="148"/>
        <v>0</v>
      </c>
      <c r="DW40" s="228">
        <f t="shared" ref="DW40:DW41" si="340">IF(COUNTIF($N40:$Q40, FF$1)&gt;0, DW$2, 0)</f>
        <v>0</v>
      </c>
      <c r="DX40" s="229">
        <f t="shared" ref="DX40:DX41" si="341">IF(COUNTIF($R40:$U40, FF$1)&gt;0, DX$2, 0)</f>
        <v>0</v>
      </c>
      <c r="DY40" s="229">
        <f t="shared" ref="DY40:DY41" si="342">IF(COUNTIF($V40:$Y40, FF$1)&gt;0, DY$2, 0)</f>
        <v>0</v>
      </c>
      <c r="DZ40" s="229">
        <f t="shared" ref="DZ40:DZ41" si="343">IF(COUNTIF($Z40:$AA40, FF$1)&gt;0, DZ$2, 0)</f>
        <v>0</v>
      </c>
      <c r="EA40" s="229">
        <f t="shared" ref="EA40:EA41" si="344">IF(COUNTIF($AB40:$AC40, FF$1)&gt;0, EA$2, 0)</f>
        <v>0</v>
      </c>
      <c r="EB40" s="230">
        <f t="shared" si="160"/>
        <v>0</v>
      </c>
      <c r="EC40" s="231">
        <f t="shared" si="161"/>
        <v>0</v>
      </c>
      <c r="ED40" s="231">
        <f t="shared" si="162"/>
        <v>0</v>
      </c>
      <c r="EE40" s="231">
        <f t="shared" si="163"/>
        <v>0</v>
      </c>
      <c r="EF40" s="231">
        <f t="shared" si="164"/>
        <v>0</v>
      </c>
      <c r="EG40" s="231">
        <f t="shared" si="165"/>
        <v>0</v>
      </c>
      <c r="EH40" s="231">
        <f t="shared" si="166"/>
        <v>0</v>
      </c>
      <c r="EI40" s="231">
        <f t="shared" si="167"/>
        <v>0</v>
      </c>
      <c r="EJ40" s="231">
        <f t="shared" si="168"/>
        <v>0</v>
      </c>
      <c r="EK40" s="232">
        <f t="shared" si="169"/>
        <v>0</v>
      </c>
      <c r="EL40" s="233">
        <f t="shared" si="170"/>
        <v>0</v>
      </c>
      <c r="EM40" s="233">
        <f t="shared" si="171"/>
        <v>0</v>
      </c>
      <c r="EN40" s="233">
        <f t="shared" si="172"/>
        <v>0</v>
      </c>
      <c r="EO40" s="233">
        <f t="shared" si="173"/>
        <v>0</v>
      </c>
      <c r="EP40" s="233">
        <f t="shared" si="174"/>
        <v>0</v>
      </c>
      <c r="EQ40" s="233">
        <f t="shared" si="175"/>
        <v>0</v>
      </c>
      <c r="ER40" s="233">
        <f t="shared" si="176"/>
        <v>0</v>
      </c>
      <c r="ES40" s="233">
        <f t="shared" si="177"/>
        <v>0</v>
      </c>
      <c r="ET40" s="234">
        <f t="shared" si="178"/>
        <v>0</v>
      </c>
      <c r="EU40" s="235">
        <f t="shared" si="179"/>
        <v>0</v>
      </c>
      <c r="EV40" s="235">
        <f t="shared" si="180"/>
        <v>0</v>
      </c>
      <c r="EW40" s="235">
        <f t="shared" si="181"/>
        <v>0</v>
      </c>
      <c r="EX40" s="235">
        <f t="shared" si="182"/>
        <v>0</v>
      </c>
      <c r="EY40" s="235">
        <f t="shared" si="183"/>
        <v>0</v>
      </c>
      <c r="EZ40" s="235">
        <f t="shared" si="184"/>
        <v>0</v>
      </c>
      <c r="FA40" s="235">
        <f t="shared" si="185"/>
        <v>0</v>
      </c>
      <c r="FB40" s="235">
        <f t="shared" si="186"/>
        <v>0</v>
      </c>
      <c r="FC40" s="235">
        <f t="shared" si="187"/>
        <v>0</v>
      </c>
      <c r="FD40" s="235">
        <f t="shared" si="188"/>
        <v>0</v>
      </c>
      <c r="FE40" s="235">
        <f t="shared" si="189"/>
        <v>0</v>
      </c>
      <c r="FF40" s="236">
        <f t="shared" ref="FF40:FF41" si="345">SUM(DW40:FE40)</f>
        <v>0</v>
      </c>
      <c r="FG40" s="237">
        <f t="shared" ref="FG40:FG41" si="346">IF(COUNTIF($N40:$Q40, GP$1)&gt;0, FG$2, 0)</f>
        <v>3</v>
      </c>
      <c r="FH40" s="229">
        <f t="shared" ref="FH40:FH41" si="347">IF(COUNTIF($R40:$U40, GP$1)&gt;0, FH$2, 0)</f>
        <v>3</v>
      </c>
      <c r="FI40" s="229">
        <f t="shared" ref="FI40:FI41" si="348">IF(COUNTIF($V40:$Y40, GP$1)&gt;0, FI$2, 0)</f>
        <v>0</v>
      </c>
      <c r="FJ40" s="229">
        <f t="shared" ref="FJ40:FJ41" si="349">IF(COUNTIF($Z40:$AA40, GP$1)&gt;0, FJ$2, 0)</f>
        <v>0</v>
      </c>
      <c r="FK40" s="229">
        <f t="shared" ref="FK40:FK41" si="350">IF(COUNTIF($AB40:$AC40, GP$1)&gt;0, FK$2, 0)</f>
        <v>0</v>
      </c>
      <c r="FL40" s="230">
        <f t="shared" si="196"/>
        <v>0</v>
      </c>
      <c r="FM40" s="231">
        <f t="shared" si="197"/>
        <v>0</v>
      </c>
      <c r="FN40" s="231">
        <f t="shared" si="198"/>
        <v>0</v>
      </c>
      <c r="FO40" s="231">
        <f t="shared" si="199"/>
        <v>0</v>
      </c>
      <c r="FP40" s="231">
        <f t="shared" si="200"/>
        <v>0</v>
      </c>
      <c r="FQ40" s="231">
        <f t="shared" si="201"/>
        <v>0</v>
      </c>
      <c r="FR40" s="231">
        <f t="shared" si="202"/>
        <v>0</v>
      </c>
      <c r="FS40" s="231">
        <f t="shared" si="203"/>
        <v>0</v>
      </c>
      <c r="FT40" s="231">
        <f t="shared" si="204"/>
        <v>0</v>
      </c>
      <c r="FU40" s="232">
        <f t="shared" si="205"/>
        <v>0</v>
      </c>
      <c r="FV40" s="233">
        <f t="shared" si="206"/>
        <v>0</v>
      </c>
      <c r="FW40" s="233">
        <f t="shared" si="207"/>
        <v>5</v>
      </c>
      <c r="FX40" s="233">
        <f t="shared" si="208"/>
        <v>0</v>
      </c>
      <c r="FY40" s="233">
        <f t="shared" si="209"/>
        <v>0</v>
      </c>
      <c r="FZ40" s="233">
        <f t="shared" si="210"/>
        <v>0</v>
      </c>
      <c r="GA40" s="233">
        <f t="shared" si="211"/>
        <v>4</v>
      </c>
      <c r="GB40" s="233">
        <f t="shared" si="212"/>
        <v>4</v>
      </c>
      <c r="GC40" s="233">
        <f t="shared" si="213"/>
        <v>0</v>
      </c>
      <c r="GD40" s="234">
        <f t="shared" si="214"/>
        <v>0</v>
      </c>
      <c r="GE40" s="235">
        <f t="shared" si="215"/>
        <v>0</v>
      </c>
      <c r="GF40" s="235">
        <f t="shared" si="216"/>
        <v>0</v>
      </c>
      <c r="GG40" s="235">
        <f t="shared" si="217"/>
        <v>0</v>
      </c>
      <c r="GH40" s="235">
        <f t="shared" si="218"/>
        <v>0</v>
      </c>
      <c r="GI40" s="235">
        <f t="shared" si="219"/>
        <v>0</v>
      </c>
      <c r="GJ40" s="235">
        <f t="shared" si="220"/>
        <v>0</v>
      </c>
      <c r="GK40" s="235">
        <f t="shared" si="221"/>
        <v>0</v>
      </c>
      <c r="GL40" s="235">
        <f t="shared" si="222"/>
        <v>0</v>
      </c>
      <c r="GM40" s="235">
        <f t="shared" si="223"/>
        <v>0</v>
      </c>
      <c r="GN40" s="235">
        <f t="shared" si="224"/>
        <v>0</v>
      </c>
      <c r="GO40" s="235">
        <f t="shared" si="225"/>
        <v>0</v>
      </c>
      <c r="GP40" s="236">
        <f t="shared" ref="GP40:GP41" si="351">SUM(FG40:GO40)</f>
        <v>19</v>
      </c>
      <c r="GQ40" s="237">
        <f t="shared" ref="GQ40:GQ41" si="352">IF(COUNTIF($N40:$Q40, HZ$1)&gt;0, GQ$2, 0)</f>
        <v>0</v>
      </c>
      <c r="GR40" s="229">
        <f t="shared" ref="GR40:GR41" si="353">IF(COUNTIF($R40:$U40, HZ$1)&gt;0, GR$2, 0)</f>
        <v>0</v>
      </c>
      <c r="GS40" s="229">
        <f t="shared" ref="GS40:GS41" si="354">IF(COUNTIF($V40:$Y40, HZ$1)&gt;0, GS$2, 0)</f>
        <v>0</v>
      </c>
      <c r="GT40" s="229">
        <f t="shared" ref="GT40:GT41" si="355">IF(COUNTIF($Z40:$AA40, HZ$1)&gt;0, GT$2, 0)</f>
        <v>3</v>
      </c>
      <c r="GU40" s="229">
        <f t="shared" ref="GU40:GU41" si="356">IF(COUNTIF($AB40:$AC40, HZ$1)&gt;0, GU$2, 0)</f>
        <v>0</v>
      </c>
      <c r="GV40" s="230">
        <f t="shared" si="232"/>
        <v>0</v>
      </c>
      <c r="GW40" s="231">
        <f t="shared" si="233"/>
        <v>0</v>
      </c>
      <c r="GX40" s="231">
        <f t="shared" si="234"/>
        <v>0</v>
      </c>
      <c r="GY40" s="231">
        <f t="shared" si="235"/>
        <v>0</v>
      </c>
      <c r="GZ40" s="231">
        <f t="shared" si="236"/>
        <v>0</v>
      </c>
      <c r="HA40" s="231">
        <f t="shared" si="237"/>
        <v>0</v>
      </c>
      <c r="HB40" s="231">
        <f t="shared" si="238"/>
        <v>0</v>
      </c>
      <c r="HC40" s="231">
        <f t="shared" si="239"/>
        <v>0</v>
      </c>
      <c r="HD40" s="231">
        <f t="shared" si="240"/>
        <v>0</v>
      </c>
      <c r="HE40" s="232">
        <f t="shared" si="241"/>
        <v>0</v>
      </c>
      <c r="HF40" s="233">
        <f t="shared" si="242"/>
        <v>0</v>
      </c>
      <c r="HG40" s="233">
        <f t="shared" si="243"/>
        <v>0</v>
      </c>
      <c r="HH40" s="233">
        <f t="shared" si="244"/>
        <v>0</v>
      </c>
      <c r="HI40" s="233">
        <f t="shared" si="245"/>
        <v>5</v>
      </c>
      <c r="HJ40" s="233">
        <f t="shared" si="246"/>
        <v>0</v>
      </c>
      <c r="HK40" s="233">
        <f t="shared" si="247"/>
        <v>0</v>
      </c>
      <c r="HL40" s="233">
        <f t="shared" si="248"/>
        <v>0</v>
      </c>
      <c r="HM40" s="233">
        <f t="shared" si="249"/>
        <v>0</v>
      </c>
      <c r="HN40" s="234">
        <f t="shared" si="250"/>
        <v>0</v>
      </c>
      <c r="HO40" s="235">
        <f t="shared" si="251"/>
        <v>0</v>
      </c>
      <c r="HP40" s="235">
        <f t="shared" si="252"/>
        <v>0</v>
      </c>
      <c r="HQ40" s="235">
        <f t="shared" si="253"/>
        <v>0</v>
      </c>
      <c r="HR40" s="235">
        <f t="shared" si="254"/>
        <v>0</v>
      </c>
      <c r="HS40" s="235">
        <f t="shared" si="255"/>
        <v>0</v>
      </c>
      <c r="HT40" s="235">
        <f t="shared" si="256"/>
        <v>0</v>
      </c>
      <c r="HU40" s="235">
        <f t="shared" si="257"/>
        <v>0</v>
      </c>
      <c r="HV40" s="235">
        <f t="shared" si="258"/>
        <v>0</v>
      </c>
      <c r="HW40" s="235">
        <f t="shared" si="259"/>
        <v>0</v>
      </c>
      <c r="HX40" s="235">
        <f t="shared" si="260"/>
        <v>0</v>
      </c>
      <c r="HY40" s="235">
        <f t="shared" si="261"/>
        <v>0</v>
      </c>
      <c r="HZ40" s="236">
        <f t="shared" ref="HZ40:HZ41" si="357">SUM(GQ40:HY40)</f>
        <v>8</v>
      </c>
      <c r="IA40" s="238">
        <f t="shared" si="263"/>
        <v>0</v>
      </c>
      <c r="IB40" s="237">
        <f t="shared" si="109"/>
        <v>0</v>
      </c>
      <c r="IC40" s="229">
        <f t="shared" si="264"/>
        <v>0</v>
      </c>
      <c r="ID40" s="229">
        <f t="shared" si="265"/>
        <v>3</v>
      </c>
      <c r="IE40" s="229">
        <f t="shared" si="266"/>
        <v>0</v>
      </c>
      <c r="IF40" s="229">
        <f t="shared" si="267"/>
        <v>0</v>
      </c>
      <c r="IG40" s="230">
        <f t="shared" si="268"/>
        <v>15</v>
      </c>
      <c r="IH40" s="231">
        <f t="shared" si="269"/>
        <v>10</v>
      </c>
      <c r="II40" s="231">
        <f t="shared" si="270"/>
        <v>20</v>
      </c>
      <c r="IJ40" s="231">
        <f t="shared" si="271"/>
        <v>15</v>
      </c>
      <c r="IK40" s="231">
        <f t="shared" si="272"/>
        <v>15</v>
      </c>
      <c r="IL40" s="231">
        <f t="shared" si="273"/>
        <v>5</v>
      </c>
      <c r="IM40" s="231">
        <f t="shared" si="274"/>
        <v>15</v>
      </c>
      <c r="IN40" s="231">
        <f t="shared" si="275"/>
        <v>15</v>
      </c>
      <c r="IO40" s="231">
        <f t="shared" si="276"/>
        <v>10</v>
      </c>
      <c r="IP40" s="232">
        <f t="shared" si="277"/>
        <v>10</v>
      </c>
      <c r="IQ40" s="233">
        <f t="shared" si="278"/>
        <v>20</v>
      </c>
      <c r="IR40" s="233">
        <f t="shared" si="279"/>
        <v>0</v>
      </c>
      <c r="IS40" s="233">
        <f t="shared" si="280"/>
        <v>15</v>
      </c>
      <c r="IT40" s="233">
        <f t="shared" si="281"/>
        <v>0</v>
      </c>
      <c r="IU40" s="233">
        <f t="shared" si="282"/>
        <v>10</v>
      </c>
      <c r="IV40" s="233">
        <f t="shared" si="283"/>
        <v>0</v>
      </c>
      <c r="IW40" s="233">
        <f t="shared" si="284"/>
        <v>0</v>
      </c>
      <c r="IX40" s="233">
        <f t="shared" si="285"/>
        <v>0</v>
      </c>
      <c r="IY40" s="234">
        <f t="shared" si="286"/>
        <v>0</v>
      </c>
      <c r="IZ40" s="235">
        <f t="shared" si="287"/>
        <v>0</v>
      </c>
      <c r="JA40" s="235">
        <f t="shared" si="288"/>
        <v>0</v>
      </c>
      <c r="JB40" s="235">
        <f t="shared" si="289"/>
        <v>0</v>
      </c>
      <c r="JC40" s="235">
        <f t="shared" si="290"/>
        <v>0</v>
      </c>
      <c r="JD40" s="235">
        <f t="shared" si="291"/>
        <v>0</v>
      </c>
      <c r="JE40" s="235">
        <f t="shared" si="292"/>
        <v>0</v>
      </c>
      <c r="JF40" s="235">
        <f t="shared" si="293"/>
        <v>0</v>
      </c>
      <c r="JG40" s="235">
        <f t="shared" si="294"/>
        <v>0</v>
      </c>
      <c r="JH40" s="235">
        <f t="shared" si="295"/>
        <v>0</v>
      </c>
      <c r="JI40" s="235">
        <f t="shared" si="296"/>
        <v>0</v>
      </c>
      <c r="JJ40" s="235">
        <f t="shared" si="297"/>
        <v>0</v>
      </c>
      <c r="JK40" s="392">
        <f t="shared" ref="JK40:JK41" si="358">SUM(IG40:IW40, IY40:JJ40)</f>
        <v>175</v>
      </c>
      <c r="JL40" s="392">
        <f t="shared" ref="JL40:JL41" si="359">SUM(IB40:IF40, IX40)</f>
        <v>3</v>
      </c>
    </row>
    <row r="41" spans="1:272" ht="15" x14ac:dyDescent="0.25">
      <c r="A41" s="13" t="s">
        <v>1125</v>
      </c>
      <c r="B41" s="697">
        <v>10</v>
      </c>
      <c r="C41" s="698" t="s">
        <v>1085</v>
      </c>
      <c r="D41" s="699">
        <v>44673</v>
      </c>
      <c r="E41" s="700">
        <v>4</v>
      </c>
      <c r="F41" s="704">
        <v>12979352</v>
      </c>
      <c r="G41" s="701" t="s">
        <v>1086</v>
      </c>
      <c r="H41" s="702" t="s">
        <v>1087</v>
      </c>
      <c r="I41" s="702" t="s">
        <v>1088</v>
      </c>
      <c r="J41" s="695"/>
      <c r="K41" s="696"/>
      <c r="L41" s="696"/>
      <c r="M41" s="697" t="s">
        <v>1089</v>
      </c>
      <c r="N41" s="646" t="s">
        <v>175</v>
      </c>
      <c r="O41" s="103"/>
      <c r="P41" s="101"/>
      <c r="Q41" s="102"/>
      <c r="R41" s="646" t="s">
        <v>175</v>
      </c>
      <c r="S41" s="103"/>
      <c r="T41" s="101"/>
      <c r="U41" s="102"/>
      <c r="V41" s="665">
        <v>53.840000152587891</v>
      </c>
      <c r="W41" s="103"/>
      <c r="X41" s="101"/>
      <c r="Y41" s="102"/>
      <c r="Z41" s="21" t="s">
        <v>177</v>
      </c>
      <c r="AA41" s="267"/>
      <c r="AB41" s="21" t="s">
        <v>178</v>
      </c>
      <c r="AC41" s="267"/>
      <c r="AD41" s="656">
        <v>100</v>
      </c>
      <c r="AE41" s="654"/>
      <c r="AF41" s="657"/>
      <c r="AG41" s="656">
        <v>100</v>
      </c>
      <c r="AH41" s="654"/>
      <c r="AI41" s="657"/>
      <c r="AJ41" s="656">
        <v>100</v>
      </c>
      <c r="AK41" s="654"/>
      <c r="AL41" s="657"/>
      <c r="AM41" s="656">
        <v>100</v>
      </c>
      <c r="AN41" s="654"/>
      <c r="AO41" s="657"/>
      <c r="AP41" s="656">
        <v>100</v>
      </c>
      <c r="AQ41" s="654"/>
      <c r="AR41" s="657"/>
      <c r="AS41" s="656">
        <v>100</v>
      </c>
      <c r="AT41" s="654"/>
      <c r="AU41" s="657"/>
      <c r="AV41" s="656">
        <v>100</v>
      </c>
      <c r="AW41" s="654"/>
      <c r="AX41" s="657"/>
      <c r="AY41" s="656">
        <v>100</v>
      </c>
      <c r="AZ41" s="654"/>
      <c r="BA41" s="657"/>
      <c r="BB41" s="656">
        <v>100</v>
      </c>
      <c r="BC41" s="654"/>
      <c r="BD41" s="657"/>
      <c r="BE41" s="665">
        <v>62</v>
      </c>
      <c r="BF41" s="103"/>
      <c r="BG41" s="267"/>
      <c r="BH41" s="665">
        <v>58.599998474121094</v>
      </c>
      <c r="BI41" s="103"/>
      <c r="BJ41" s="267"/>
      <c r="BK41" s="646" t="s">
        <v>175</v>
      </c>
      <c r="BL41" s="103"/>
      <c r="BM41" s="267"/>
      <c r="BN41" s="665">
        <v>59.020000457763672</v>
      </c>
      <c r="BO41" s="103"/>
      <c r="BP41" s="267"/>
      <c r="BQ41" s="21" t="s">
        <v>177</v>
      </c>
      <c r="BR41" s="103"/>
      <c r="BS41" s="267"/>
      <c r="BT41" s="665">
        <v>69.220001220703125</v>
      </c>
      <c r="BU41" s="103"/>
      <c r="BV41" s="267"/>
      <c r="BW41" s="646" t="s">
        <v>175</v>
      </c>
      <c r="BX41" s="103"/>
      <c r="BY41" s="267"/>
      <c r="BZ41" s="646" t="s">
        <v>175</v>
      </c>
      <c r="CA41" s="103"/>
      <c r="CB41" s="267"/>
      <c r="CC41" s="21" t="s">
        <v>1090</v>
      </c>
      <c r="CD41" s="284"/>
      <c r="CE41" s="267"/>
      <c r="CF41" s="21"/>
      <c r="CG41" s="103"/>
      <c r="CH41" s="267"/>
      <c r="CI41" s="21"/>
      <c r="CJ41" s="103"/>
      <c r="CK41" s="267"/>
      <c r="CL41" s="21"/>
      <c r="CM41" s="103"/>
      <c r="CN41" s="103"/>
      <c r="CO41" s="103"/>
      <c r="CP41" s="103"/>
      <c r="CQ41" s="267"/>
      <c r="CR41" s="21"/>
      <c r="CS41" s="103"/>
      <c r="CT41" s="267"/>
      <c r="CU41" s="21"/>
      <c r="CV41" s="103"/>
      <c r="CW41" s="267"/>
      <c r="CX41" s="21"/>
      <c r="CY41" s="103"/>
      <c r="CZ41" s="267"/>
      <c r="DA41" s="21"/>
      <c r="DB41" s="103"/>
      <c r="DC41" s="267"/>
      <c r="DD41" s="21"/>
      <c r="DE41" s="103"/>
      <c r="DF41" s="267"/>
      <c r="DG41" s="21"/>
      <c r="DH41" s="103"/>
      <c r="DI41" s="267"/>
      <c r="DJ41" s="21"/>
      <c r="DK41" s="103"/>
      <c r="DL41" s="267"/>
      <c r="DM41" s="21"/>
      <c r="DN41" s="103"/>
      <c r="DO41" s="267"/>
      <c r="DP41" s="213"/>
      <c r="DQ41" s="212"/>
      <c r="DR41" s="212"/>
      <c r="DS41" s="279">
        <f t="shared" si="153"/>
        <v>62.210000038146973</v>
      </c>
      <c r="DT41" s="214"/>
      <c r="DU41" s="215">
        <f t="shared" si="154"/>
        <v>3.1105000019073485</v>
      </c>
      <c r="DV41" s="618">
        <f t="shared" si="148"/>
        <v>0</v>
      </c>
      <c r="DW41" s="228">
        <f t="shared" si="340"/>
        <v>0</v>
      </c>
      <c r="DX41" s="229">
        <f t="shared" si="341"/>
        <v>0</v>
      </c>
      <c r="DY41" s="229">
        <f t="shared" si="342"/>
        <v>0</v>
      </c>
      <c r="DZ41" s="229">
        <f t="shared" si="343"/>
        <v>0</v>
      </c>
      <c r="EA41" s="229">
        <f t="shared" si="344"/>
        <v>0</v>
      </c>
      <c r="EB41" s="230">
        <f t="shared" si="160"/>
        <v>0</v>
      </c>
      <c r="EC41" s="231">
        <f t="shared" si="161"/>
        <v>0</v>
      </c>
      <c r="ED41" s="231">
        <f t="shared" si="162"/>
        <v>0</v>
      </c>
      <c r="EE41" s="231">
        <f t="shared" si="163"/>
        <v>0</v>
      </c>
      <c r="EF41" s="231">
        <f t="shared" si="164"/>
        <v>0</v>
      </c>
      <c r="EG41" s="231">
        <f t="shared" si="165"/>
        <v>0</v>
      </c>
      <c r="EH41" s="231">
        <f t="shared" si="166"/>
        <v>0</v>
      </c>
      <c r="EI41" s="231">
        <f t="shared" si="167"/>
        <v>0</v>
      </c>
      <c r="EJ41" s="231">
        <f t="shared" si="168"/>
        <v>0</v>
      </c>
      <c r="EK41" s="232">
        <f t="shared" si="169"/>
        <v>0</v>
      </c>
      <c r="EL41" s="233">
        <f t="shared" si="170"/>
        <v>0</v>
      </c>
      <c r="EM41" s="233">
        <f t="shared" si="171"/>
        <v>0</v>
      </c>
      <c r="EN41" s="233">
        <f t="shared" si="172"/>
        <v>0</v>
      </c>
      <c r="EO41" s="233">
        <f t="shared" si="173"/>
        <v>0</v>
      </c>
      <c r="EP41" s="233">
        <f t="shared" si="174"/>
        <v>0</v>
      </c>
      <c r="EQ41" s="233">
        <f t="shared" si="175"/>
        <v>0</v>
      </c>
      <c r="ER41" s="233">
        <f t="shared" si="176"/>
        <v>0</v>
      </c>
      <c r="ES41" s="233">
        <f t="shared" si="177"/>
        <v>0</v>
      </c>
      <c r="ET41" s="234">
        <f t="shared" si="178"/>
        <v>0</v>
      </c>
      <c r="EU41" s="235">
        <f t="shared" si="179"/>
        <v>0</v>
      </c>
      <c r="EV41" s="235">
        <f t="shared" si="180"/>
        <v>0</v>
      </c>
      <c r="EW41" s="235">
        <f t="shared" si="181"/>
        <v>0</v>
      </c>
      <c r="EX41" s="235">
        <f t="shared" si="182"/>
        <v>0</v>
      </c>
      <c r="EY41" s="235">
        <f t="shared" si="183"/>
        <v>0</v>
      </c>
      <c r="EZ41" s="235">
        <f t="shared" si="184"/>
        <v>0</v>
      </c>
      <c r="FA41" s="235">
        <f t="shared" si="185"/>
        <v>0</v>
      </c>
      <c r="FB41" s="235">
        <f t="shared" si="186"/>
        <v>0</v>
      </c>
      <c r="FC41" s="235">
        <f t="shared" si="187"/>
        <v>0</v>
      </c>
      <c r="FD41" s="235">
        <f t="shared" si="188"/>
        <v>0</v>
      </c>
      <c r="FE41" s="235">
        <f t="shared" si="189"/>
        <v>0</v>
      </c>
      <c r="FF41" s="236">
        <f t="shared" si="345"/>
        <v>0</v>
      </c>
      <c r="FG41" s="237">
        <f t="shared" si="346"/>
        <v>3</v>
      </c>
      <c r="FH41" s="229">
        <f t="shared" si="347"/>
        <v>3</v>
      </c>
      <c r="FI41" s="229">
        <f t="shared" si="348"/>
        <v>0</v>
      </c>
      <c r="FJ41" s="229">
        <f t="shared" si="349"/>
        <v>0</v>
      </c>
      <c r="FK41" s="229">
        <f t="shared" si="350"/>
        <v>0</v>
      </c>
      <c r="FL41" s="230">
        <f t="shared" si="196"/>
        <v>0</v>
      </c>
      <c r="FM41" s="231">
        <f t="shared" si="197"/>
        <v>0</v>
      </c>
      <c r="FN41" s="231">
        <f t="shared" si="198"/>
        <v>0</v>
      </c>
      <c r="FO41" s="231">
        <f t="shared" si="199"/>
        <v>0</v>
      </c>
      <c r="FP41" s="231">
        <f t="shared" si="200"/>
        <v>0</v>
      </c>
      <c r="FQ41" s="231">
        <f t="shared" si="201"/>
        <v>0</v>
      </c>
      <c r="FR41" s="231">
        <f t="shared" si="202"/>
        <v>0</v>
      </c>
      <c r="FS41" s="231">
        <f t="shared" si="203"/>
        <v>0</v>
      </c>
      <c r="FT41" s="231">
        <f t="shared" si="204"/>
        <v>0</v>
      </c>
      <c r="FU41" s="232">
        <f t="shared" si="205"/>
        <v>0</v>
      </c>
      <c r="FV41" s="233">
        <f t="shared" si="206"/>
        <v>0</v>
      </c>
      <c r="FW41" s="233">
        <f t="shared" si="207"/>
        <v>5</v>
      </c>
      <c r="FX41" s="233">
        <f t="shared" si="208"/>
        <v>0</v>
      </c>
      <c r="FY41" s="233">
        <f t="shared" si="209"/>
        <v>0</v>
      </c>
      <c r="FZ41" s="233">
        <f t="shared" si="210"/>
        <v>0</v>
      </c>
      <c r="GA41" s="233">
        <f t="shared" si="211"/>
        <v>4</v>
      </c>
      <c r="GB41" s="233">
        <f t="shared" si="212"/>
        <v>4</v>
      </c>
      <c r="GC41" s="233">
        <f t="shared" si="213"/>
        <v>0</v>
      </c>
      <c r="GD41" s="234">
        <f t="shared" si="214"/>
        <v>0</v>
      </c>
      <c r="GE41" s="235">
        <f t="shared" si="215"/>
        <v>0</v>
      </c>
      <c r="GF41" s="235">
        <f t="shared" si="216"/>
        <v>0</v>
      </c>
      <c r="GG41" s="235">
        <f t="shared" si="217"/>
        <v>0</v>
      </c>
      <c r="GH41" s="235">
        <f t="shared" si="218"/>
        <v>0</v>
      </c>
      <c r="GI41" s="235">
        <f t="shared" si="219"/>
        <v>0</v>
      </c>
      <c r="GJ41" s="235">
        <f t="shared" si="220"/>
        <v>0</v>
      </c>
      <c r="GK41" s="235">
        <f t="shared" si="221"/>
        <v>0</v>
      </c>
      <c r="GL41" s="235">
        <f t="shared" si="222"/>
        <v>0</v>
      </c>
      <c r="GM41" s="235">
        <f t="shared" si="223"/>
        <v>0</v>
      </c>
      <c r="GN41" s="235">
        <f t="shared" si="224"/>
        <v>0</v>
      </c>
      <c r="GO41" s="235">
        <f t="shared" si="225"/>
        <v>0</v>
      </c>
      <c r="GP41" s="236">
        <f t="shared" si="351"/>
        <v>19</v>
      </c>
      <c r="GQ41" s="237">
        <f t="shared" si="352"/>
        <v>0</v>
      </c>
      <c r="GR41" s="229">
        <f t="shared" si="353"/>
        <v>0</v>
      </c>
      <c r="GS41" s="229">
        <f t="shared" si="354"/>
        <v>0</v>
      </c>
      <c r="GT41" s="229">
        <f t="shared" si="355"/>
        <v>3</v>
      </c>
      <c r="GU41" s="229">
        <f t="shared" si="356"/>
        <v>0</v>
      </c>
      <c r="GV41" s="230">
        <f t="shared" si="232"/>
        <v>0</v>
      </c>
      <c r="GW41" s="231">
        <f t="shared" si="233"/>
        <v>0</v>
      </c>
      <c r="GX41" s="231">
        <f t="shared" si="234"/>
        <v>0</v>
      </c>
      <c r="GY41" s="231">
        <f t="shared" si="235"/>
        <v>0</v>
      </c>
      <c r="GZ41" s="231">
        <f t="shared" si="236"/>
        <v>0</v>
      </c>
      <c r="HA41" s="231">
        <f t="shared" si="237"/>
        <v>0</v>
      </c>
      <c r="HB41" s="231">
        <f t="shared" si="238"/>
        <v>0</v>
      </c>
      <c r="HC41" s="231">
        <f t="shared" si="239"/>
        <v>0</v>
      </c>
      <c r="HD41" s="231">
        <f t="shared" si="240"/>
        <v>0</v>
      </c>
      <c r="HE41" s="232">
        <f t="shared" si="241"/>
        <v>0</v>
      </c>
      <c r="HF41" s="233">
        <f t="shared" si="242"/>
        <v>0</v>
      </c>
      <c r="HG41" s="233">
        <f t="shared" si="243"/>
        <v>0</v>
      </c>
      <c r="HH41" s="233">
        <f t="shared" si="244"/>
        <v>0</v>
      </c>
      <c r="HI41" s="233">
        <f t="shared" si="245"/>
        <v>5</v>
      </c>
      <c r="HJ41" s="233">
        <f t="shared" si="246"/>
        <v>0</v>
      </c>
      <c r="HK41" s="233">
        <f t="shared" si="247"/>
        <v>0</v>
      </c>
      <c r="HL41" s="233">
        <f t="shared" si="248"/>
        <v>0</v>
      </c>
      <c r="HM41" s="233">
        <f t="shared" si="249"/>
        <v>0</v>
      </c>
      <c r="HN41" s="234">
        <f t="shared" si="250"/>
        <v>0</v>
      </c>
      <c r="HO41" s="235">
        <f t="shared" si="251"/>
        <v>0</v>
      </c>
      <c r="HP41" s="235">
        <f t="shared" si="252"/>
        <v>0</v>
      </c>
      <c r="HQ41" s="235">
        <f t="shared" si="253"/>
        <v>0</v>
      </c>
      <c r="HR41" s="235">
        <f t="shared" si="254"/>
        <v>0</v>
      </c>
      <c r="HS41" s="235">
        <f t="shared" si="255"/>
        <v>0</v>
      </c>
      <c r="HT41" s="235">
        <f t="shared" si="256"/>
        <v>0</v>
      </c>
      <c r="HU41" s="235">
        <f t="shared" si="257"/>
        <v>0</v>
      </c>
      <c r="HV41" s="235">
        <f t="shared" si="258"/>
        <v>0</v>
      </c>
      <c r="HW41" s="235">
        <f t="shared" si="259"/>
        <v>0</v>
      </c>
      <c r="HX41" s="235">
        <f t="shared" si="260"/>
        <v>0</v>
      </c>
      <c r="HY41" s="235">
        <f t="shared" si="261"/>
        <v>0</v>
      </c>
      <c r="HZ41" s="236">
        <f t="shared" si="357"/>
        <v>8</v>
      </c>
      <c r="IA41" s="238">
        <f t="shared" si="263"/>
        <v>0</v>
      </c>
      <c r="IB41" s="237">
        <f t="shared" si="109"/>
        <v>0</v>
      </c>
      <c r="IC41" s="229">
        <f t="shared" si="264"/>
        <v>0</v>
      </c>
      <c r="ID41" s="229">
        <f t="shared" si="265"/>
        <v>3</v>
      </c>
      <c r="IE41" s="229">
        <f t="shared" si="266"/>
        <v>0</v>
      </c>
      <c r="IF41" s="229">
        <f t="shared" si="267"/>
        <v>0</v>
      </c>
      <c r="IG41" s="230">
        <f t="shared" si="268"/>
        <v>15</v>
      </c>
      <c r="IH41" s="231">
        <f t="shared" si="269"/>
        <v>10</v>
      </c>
      <c r="II41" s="231">
        <f t="shared" si="270"/>
        <v>20</v>
      </c>
      <c r="IJ41" s="231">
        <f t="shared" si="271"/>
        <v>15</v>
      </c>
      <c r="IK41" s="231">
        <f t="shared" si="272"/>
        <v>15</v>
      </c>
      <c r="IL41" s="231">
        <f t="shared" si="273"/>
        <v>5</v>
      </c>
      <c r="IM41" s="231">
        <f t="shared" si="274"/>
        <v>15</v>
      </c>
      <c r="IN41" s="231">
        <f t="shared" si="275"/>
        <v>15</v>
      </c>
      <c r="IO41" s="231">
        <f t="shared" si="276"/>
        <v>10</v>
      </c>
      <c r="IP41" s="232">
        <f t="shared" si="277"/>
        <v>10</v>
      </c>
      <c r="IQ41" s="233">
        <f t="shared" si="278"/>
        <v>20</v>
      </c>
      <c r="IR41" s="233">
        <f t="shared" si="279"/>
        <v>0</v>
      </c>
      <c r="IS41" s="233">
        <f t="shared" si="280"/>
        <v>15</v>
      </c>
      <c r="IT41" s="233">
        <f t="shared" si="281"/>
        <v>0</v>
      </c>
      <c r="IU41" s="233">
        <f t="shared" si="282"/>
        <v>10</v>
      </c>
      <c r="IV41" s="233">
        <f t="shared" si="283"/>
        <v>0</v>
      </c>
      <c r="IW41" s="233">
        <f t="shared" si="284"/>
        <v>0</v>
      </c>
      <c r="IX41" s="233">
        <f t="shared" si="285"/>
        <v>0</v>
      </c>
      <c r="IY41" s="234">
        <f t="shared" si="286"/>
        <v>0</v>
      </c>
      <c r="IZ41" s="235">
        <f t="shared" si="287"/>
        <v>0</v>
      </c>
      <c r="JA41" s="235">
        <f t="shared" si="288"/>
        <v>0</v>
      </c>
      <c r="JB41" s="235">
        <f t="shared" si="289"/>
        <v>0</v>
      </c>
      <c r="JC41" s="235">
        <f t="shared" si="290"/>
        <v>0</v>
      </c>
      <c r="JD41" s="235">
        <f t="shared" si="291"/>
        <v>0</v>
      </c>
      <c r="JE41" s="235">
        <f t="shared" si="292"/>
        <v>0</v>
      </c>
      <c r="JF41" s="235">
        <f t="shared" si="293"/>
        <v>0</v>
      </c>
      <c r="JG41" s="235">
        <f t="shared" si="294"/>
        <v>0</v>
      </c>
      <c r="JH41" s="235">
        <f t="shared" si="295"/>
        <v>0</v>
      </c>
      <c r="JI41" s="235">
        <f t="shared" si="296"/>
        <v>0</v>
      </c>
      <c r="JJ41" s="235">
        <f t="shared" si="297"/>
        <v>0</v>
      </c>
      <c r="JK41" s="392">
        <f t="shared" si="358"/>
        <v>175</v>
      </c>
      <c r="JL41" s="392">
        <f t="shared" si="359"/>
        <v>3</v>
      </c>
    </row>
    <row r="42" spans="1:272" ht="15" x14ac:dyDescent="0.25">
      <c r="B42" s="218"/>
      <c r="C42" s="217"/>
      <c r="D42" s="380"/>
      <c r="E42" s="381"/>
      <c r="F42" s="216"/>
      <c r="G42" s="382"/>
      <c r="H42" s="382"/>
      <c r="I42" s="383"/>
      <c r="J42" s="384"/>
      <c r="K42" s="384"/>
      <c r="L42" s="385"/>
      <c r="M42" s="396"/>
      <c r="N42" s="387"/>
      <c r="O42" s="389"/>
      <c r="P42" s="389"/>
      <c r="Q42" s="386"/>
      <c r="R42" s="387"/>
      <c r="S42" s="389"/>
      <c r="T42" s="389"/>
      <c r="U42" s="388"/>
      <c r="V42" s="387"/>
      <c r="W42" s="389"/>
      <c r="X42" s="389"/>
      <c r="Y42" s="386"/>
      <c r="Z42" s="387"/>
      <c r="AA42" s="386"/>
      <c r="AB42" s="387"/>
      <c r="AC42" s="386"/>
      <c r="AD42" s="387"/>
      <c r="AE42" s="389"/>
      <c r="AF42" s="386"/>
      <c r="AG42" s="387"/>
      <c r="AH42" s="389"/>
      <c r="AI42" s="386"/>
      <c r="AJ42" s="387"/>
      <c r="AK42" s="389"/>
      <c r="AL42" s="386"/>
      <c r="AM42" s="387"/>
      <c r="AN42" s="389"/>
      <c r="AO42" s="386"/>
      <c r="AP42" s="387"/>
      <c r="AQ42" s="389"/>
      <c r="AR42" s="386"/>
      <c r="AS42" s="387"/>
      <c r="AT42" s="389"/>
      <c r="AU42" s="386"/>
      <c r="AV42" s="387"/>
      <c r="AW42" s="389"/>
      <c r="AX42" s="386"/>
      <c r="AY42" s="387"/>
      <c r="AZ42" s="389"/>
      <c r="BA42" s="386"/>
      <c r="BB42" s="387"/>
      <c r="BC42" s="389"/>
      <c r="BD42" s="386"/>
      <c r="BE42" s="387"/>
      <c r="BF42" s="389"/>
      <c r="BG42" s="386"/>
      <c r="BH42" s="387"/>
      <c r="BI42" s="389"/>
      <c r="BJ42" s="386"/>
      <c r="BK42" s="387"/>
      <c r="BL42" s="389"/>
      <c r="BM42" s="386"/>
      <c r="BN42" s="387"/>
      <c r="BO42" s="389"/>
      <c r="BP42" s="386"/>
      <c r="BQ42" s="387"/>
      <c r="BR42" s="389"/>
      <c r="BS42" s="386"/>
      <c r="BT42" s="387"/>
      <c r="BU42" s="389"/>
      <c r="BV42" s="386"/>
      <c r="BW42" s="387"/>
      <c r="BX42" s="389"/>
      <c r="BY42" s="386"/>
      <c r="BZ42" s="387"/>
      <c r="CA42" s="389"/>
      <c r="CB42" s="386"/>
      <c r="CC42" s="387"/>
      <c r="CD42" s="390"/>
      <c r="CE42" s="386"/>
      <c r="CF42" s="387"/>
      <c r="CG42" s="389"/>
      <c r="CH42" s="386"/>
      <c r="CI42" s="387"/>
      <c r="CJ42" s="389"/>
      <c r="CK42" s="386"/>
      <c r="CL42" s="387"/>
      <c r="CM42" s="389"/>
      <c r="CN42" s="389"/>
      <c r="CO42" s="389"/>
      <c r="CP42" s="389"/>
      <c r="CQ42" s="386"/>
      <c r="CR42" s="387"/>
      <c r="CS42" s="389"/>
      <c r="CT42" s="386"/>
      <c r="CU42" s="387"/>
      <c r="CV42" s="389"/>
      <c r="CW42" s="386"/>
      <c r="CX42" s="387"/>
      <c r="CY42" s="389"/>
      <c r="CZ42" s="386"/>
      <c r="DA42" s="387"/>
      <c r="DB42" s="389"/>
      <c r="DC42" s="386"/>
      <c r="DD42" s="387"/>
      <c r="DE42" s="389"/>
      <c r="DF42" s="386"/>
      <c r="DG42" s="387"/>
      <c r="DH42" s="389"/>
      <c r="DI42" s="386"/>
      <c r="DJ42" s="387"/>
      <c r="DK42" s="389"/>
      <c r="DL42" s="386"/>
      <c r="DM42" s="387"/>
      <c r="DN42" s="389"/>
      <c r="DO42" s="386"/>
      <c r="DP42" s="217"/>
      <c r="DQ42" s="372"/>
      <c r="DR42" s="372"/>
      <c r="DS42" s="278"/>
      <c r="DT42" s="218"/>
      <c r="DU42" s="397"/>
      <c r="DV42" s="398"/>
      <c r="DW42" s="406"/>
      <c r="DX42" s="220"/>
      <c r="DY42" s="220"/>
      <c r="DZ42" s="220"/>
      <c r="EA42" s="220"/>
      <c r="EB42" s="221"/>
      <c r="EC42" s="222"/>
      <c r="ED42" s="222"/>
      <c r="EE42" s="222"/>
      <c r="EF42" s="222"/>
      <c r="EG42" s="222"/>
      <c r="EH42" s="222"/>
      <c r="EI42" s="222"/>
      <c r="EJ42" s="222"/>
      <c r="EK42" s="223"/>
      <c r="EL42" s="224"/>
      <c r="EM42" s="224"/>
      <c r="EN42" s="224"/>
      <c r="EO42" s="224"/>
      <c r="EP42" s="224"/>
      <c r="EQ42" s="224"/>
      <c r="ER42" s="224"/>
      <c r="ES42" s="224"/>
      <c r="ET42" s="225"/>
      <c r="EU42" s="226"/>
      <c r="EV42" s="226"/>
      <c r="EW42" s="226"/>
      <c r="EX42" s="226"/>
      <c r="EY42" s="226"/>
      <c r="EZ42" s="226"/>
      <c r="FA42" s="226"/>
      <c r="FB42" s="226"/>
      <c r="FC42" s="226"/>
      <c r="FD42" s="226"/>
      <c r="FE42" s="226"/>
      <c r="FF42" s="227"/>
      <c r="FG42" s="219"/>
      <c r="FH42" s="220"/>
      <c r="FI42" s="220"/>
      <c r="FJ42" s="220"/>
      <c r="FK42" s="220"/>
      <c r="FL42" s="221"/>
      <c r="FM42" s="222"/>
      <c r="FN42" s="222"/>
      <c r="FO42" s="222"/>
      <c r="FP42" s="222"/>
      <c r="FQ42" s="222"/>
      <c r="FR42" s="222"/>
      <c r="FS42" s="222"/>
      <c r="FT42" s="222"/>
      <c r="FU42" s="223"/>
      <c r="FV42" s="224"/>
      <c r="FW42" s="224"/>
      <c r="FX42" s="224"/>
      <c r="FY42" s="224"/>
      <c r="FZ42" s="224"/>
      <c r="GA42" s="224"/>
      <c r="GB42" s="224"/>
      <c r="GC42" s="224"/>
      <c r="GD42" s="225"/>
      <c r="GE42" s="226"/>
      <c r="GF42" s="226"/>
      <c r="GG42" s="226"/>
      <c r="GH42" s="226"/>
      <c r="GI42" s="226"/>
      <c r="GJ42" s="226"/>
      <c r="GK42" s="226"/>
      <c r="GL42" s="226"/>
      <c r="GM42" s="226"/>
      <c r="GN42" s="226"/>
      <c r="GO42" s="226"/>
      <c r="GP42" s="227"/>
      <c r="GQ42" s="219"/>
      <c r="GR42" s="220"/>
      <c r="GS42" s="220"/>
      <c r="GT42" s="220"/>
      <c r="GU42" s="220"/>
      <c r="GV42" s="221"/>
      <c r="GW42" s="222"/>
      <c r="GX42" s="222"/>
      <c r="GY42" s="222"/>
      <c r="GZ42" s="222"/>
      <c r="HA42" s="222"/>
      <c r="HB42" s="222"/>
      <c r="HC42" s="222"/>
      <c r="HD42" s="222"/>
      <c r="HE42" s="223"/>
      <c r="HF42" s="224"/>
      <c r="HG42" s="224"/>
      <c r="HH42" s="224"/>
      <c r="HI42" s="224"/>
      <c r="HJ42" s="224"/>
      <c r="HK42" s="224"/>
      <c r="HL42" s="224"/>
      <c r="HM42" s="224"/>
      <c r="HN42" s="225"/>
      <c r="HO42" s="226"/>
      <c r="HP42" s="226"/>
      <c r="HQ42" s="226"/>
      <c r="HR42" s="226"/>
      <c r="HS42" s="226"/>
      <c r="HT42" s="226"/>
      <c r="HU42" s="226"/>
      <c r="HV42" s="226"/>
      <c r="HW42" s="226"/>
      <c r="HX42" s="226"/>
      <c r="HY42" s="226"/>
      <c r="HZ42" s="227"/>
      <c r="IA42" s="227"/>
      <c r="IB42" s="219"/>
      <c r="IC42" s="220"/>
      <c r="ID42" s="220"/>
      <c r="IE42" s="220"/>
      <c r="IF42" s="220"/>
      <c r="IG42" s="221"/>
      <c r="IH42" s="222"/>
      <c r="II42" s="222"/>
      <c r="IJ42" s="222"/>
      <c r="IK42" s="222"/>
      <c r="IL42" s="222"/>
      <c r="IM42" s="222"/>
      <c r="IN42" s="222"/>
      <c r="IO42" s="222"/>
      <c r="IP42" s="223"/>
      <c r="IQ42" s="224"/>
      <c r="IR42" s="224"/>
      <c r="IS42" s="224"/>
      <c r="IT42" s="224"/>
      <c r="IU42" s="224"/>
      <c r="IV42" s="224"/>
      <c r="IW42" s="224"/>
      <c r="IX42" s="224"/>
      <c r="IY42" s="225"/>
      <c r="IZ42" s="226"/>
      <c r="JA42" s="226"/>
      <c r="JB42" s="226"/>
      <c r="JC42" s="226"/>
      <c r="JD42" s="226"/>
      <c r="JE42" s="226"/>
      <c r="JF42" s="226"/>
      <c r="JG42" s="226"/>
      <c r="JH42" s="226"/>
      <c r="JI42" s="226"/>
      <c r="JJ42" s="226"/>
      <c r="JK42" s="394"/>
      <c r="JL42" s="394"/>
    </row>
    <row r="43" spans="1:272" ht="15" x14ac:dyDescent="0.25">
      <c r="B43" s="330"/>
      <c r="C43" s="369"/>
      <c r="D43" s="332"/>
      <c r="E43" s="330"/>
      <c r="F43" s="330"/>
      <c r="G43" s="330"/>
      <c r="H43" s="330"/>
      <c r="I43" s="333"/>
      <c r="J43" s="334"/>
      <c r="K43" s="334"/>
      <c r="L43" s="335"/>
      <c r="M43" s="336"/>
      <c r="N43" s="337"/>
      <c r="O43" s="338"/>
      <c r="P43" s="338"/>
      <c r="Q43" s="339"/>
      <c r="R43" s="337"/>
      <c r="S43" s="338"/>
      <c r="T43" s="338"/>
      <c r="U43" s="371"/>
      <c r="V43" s="337"/>
      <c r="W43" s="338"/>
      <c r="X43" s="338"/>
      <c r="Y43" s="339"/>
      <c r="Z43" s="337"/>
      <c r="AA43" s="339"/>
      <c r="AB43" s="337"/>
      <c r="AC43" s="339"/>
      <c r="AD43" s="337"/>
      <c r="AE43" s="338"/>
      <c r="AF43" s="339"/>
      <c r="AG43" s="337"/>
      <c r="AH43" s="338"/>
      <c r="AI43" s="339"/>
      <c r="AJ43" s="337"/>
      <c r="AK43" s="338"/>
      <c r="AL43" s="339"/>
      <c r="AM43" s="337"/>
      <c r="AN43" s="338"/>
      <c r="AO43" s="339"/>
      <c r="AP43" s="337"/>
      <c r="AQ43" s="338"/>
      <c r="AR43" s="339"/>
      <c r="AS43" s="337"/>
      <c r="AT43" s="338"/>
      <c r="AU43" s="339"/>
      <c r="AV43" s="337"/>
      <c r="AW43" s="338"/>
      <c r="AX43" s="339"/>
      <c r="AY43" s="337"/>
      <c r="AZ43" s="338"/>
      <c r="BA43" s="339"/>
      <c r="BB43" s="337"/>
      <c r="BC43" s="338"/>
      <c r="BD43" s="339"/>
      <c r="BE43" s="337"/>
      <c r="BF43" s="338"/>
      <c r="BG43" s="339"/>
      <c r="BH43" s="337"/>
      <c r="BI43" s="338"/>
      <c r="BJ43" s="339"/>
      <c r="BK43" s="337"/>
      <c r="BL43" s="338"/>
      <c r="BM43" s="339"/>
      <c r="BN43" s="337"/>
      <c r="BO43" s="338"/>
      <c r="BP43" s="339"/>
      <c r="BQ43" s="337"/>
      <c r="BR43" s="338"/>
      <c r="BS43" s="339"/>
      <c r="BT43" s="337"/>
      <c r="BU43" s="338"/>
      <c r="BV43" s="339"/>
      <c r="BW43" s="337"/>
      <c r="BX43" s="338"/>
      <c r="BY43" s="339"/>
      <c r="BZ43" s="337"/>
      <c r="CA43" s="338"/>
      <c r="CB43" s="339"/>
      <c r="CC43" s="337"/>
      <c r="CD43" s="340"/>
      <c r="CE43" s="339"/>
      <c r="CF43" s="337"/>
      <c r="CG43" s="338"/>
      <c r="CH43" s="339"/>
      <c r="CI43" s="337"/>
      <c r="CJ43" s="338"/>
      <c r="CK43" s="339"/>
      <c r="CL43" s="337"/>
      <c r="CM43" s="338"/>
      <c r="CN43" s="338"/>
      <c r="CO43" s="338"/>
      <c r="CP43" s="338"/>
      <c r="CQ43" s="339"/>
      <c r="CR43" s="337"/>
      <c r="CS43" s="338"/>
      <c r="CT43" s="339"/>
      <c r="CU43" s="337"/>
      <c r="CV43" s="338"/>
      <c r="CW43" s="339"/>
      <c r="CX43" s="337"/>
      <c r="CY43" s="338"/>
      <c r="CZ43" s="339"/>
      <c r="DA43" s="337"/>
      <c r="DB43" s="338"/>
      <c r="DC43" s="339"/>
      <c r="DD43" s="337"/>
      <c r="DE43" s="338"/>
      <c r="DF43" s="339"/>
      <c r="DG43" s="337"/>
      <c r="DH43" s="338"/>
      <c r="DI43" s="339"/>
      <c r="DJ43" s="337"/>
      <c r="DK43" s="338"/>
      <c r="DL43" s="339"/>
      <c r="DM43" s="337"/>
      <c r="DN43" s="338"/>
      <c r="DO43" s="339"/>
      <c r="DP43" s="331"/>
      <c r="DQ43" s="341"/>
      <c r="DR43" s="341"/>
      <c r="DS43" s="342"/>
      <c r="DT43" s="336"/>
      <c r="DU43" s="343"/>
      <c r="DV43" s="344"/>
      <c r="DW43" s="345"/>
      <c r="DX43" s="346"/>
      <c r="DY43" s="346"/>
      <c r="DZ43" s="346"/>
      <c r="EA43" s="346"/>
      <c r="EB43" s="347"/>
      <c r="EC43" s="348"/>
      <c r="ED43" s="348"/>
      <c r="EE43" s="348"/>
      <c r="EF43" s="348"/>
      <c r="EG43" s="348"/>
      <c r="EH43" s="348"/>
      <c r="EI43" s="348"/>
      <c r="EJ43" s="348"/>
      <c r="EK43" s="349"/>
      <c r="EL43" s="350"/>
      <c r="EM43" s="350"/>
      <c r="EN43" s="350"/>
      <c r="EO43" s="350"/>
      <c r="EP43" s="350"/>
      <c r="EQ43" s="350"/>
      <c r="ER43" s="350"/>
      <c r="ES43" s="350"/>
      <c r="ET43" s="351"/>
      <c r="EU43" s="352"/>
      <c r="EV43" s="352"/>
      <c r="EW43" s="352"/>
      <c r="EX43" s="352"/>
      <c r="EY43" s="352"/>
      <c r="EZ43" s="352"/>
      <c r="FA43" s="352"/>
      <c r="FB43" s="352"/>
      <c r="FC43" s="352"/>
      <c r="FD43" s="352"/>
      <c r="FE43" s="352"/>
      <c r="FF43" s="353"/>
      <c r="FG43" s="345"/>
      <c r="FH43" s="346"/>
      <c r="FI43" s="346"/>
      <c r="FJ43" s="346"/>
      <c r="FK43" s="346"/>
      <c r="FL43" s="347"/>
      <c r="FM43" s="348"/>
      <c r="FN43" s="348"/>
      <c r="FO43" s="348"/>
      <c r="FP43" s="348"/>
      <c r="FQ43" s="348"/>
      <c r="FR43" s="348"/>
      <c r="FS43" s="348"/>
      <c r="FT43" s="348"/>
      <c r="FU43" s="349"/>
      <c r="FV43" s="350"/>
      <c r="FW43" s="350"/>
      <c r="FX43" s="350"/>
      <c r="FY43" s="350"/>
      <c r="FZ43" s="350"/>
      <c r="GA43" s="350"/>
      <c r="GB43" s="350"/>
      <c r="GC43" s="350"/>
      <c r="GD43" s="351"/>
      <c r="GE43" s="352"/>
      <c r="GF43" s="352"/>
      <c r="GG43" s="352"/>
      <c r="GH43" s="352"/>
      <c r="GI43" s="352"/>
      <c r="GJ43" s="352"/>
      <c r="GK43" s="352"/>
      <c r="GL43" s="352"/>
      <c r="GM43" s="352"/>
      <c r="GN43" s="352"/>
      <c r="GO43" s="352"/>
      <c r="GP43" s="353"/>
      <c r="GQ43" s="345"/>
      <c r="GR43" s="346"/>
      <c r="GS43" s="346"/>
      <c r="GT43" s="346"/>
      <c r="GU43" s="346"/>
      <c r="GV43" s="347"/>
      <c r="GW43" s="348"/>
      <c r="GX43" s="348"/>
      <c r="GY43" s="348"/>
      <c r="GZ43" s="348"/>
      <c r="HA43" s="348"/>
      <c r="HB43" s="348"/>
      <c r="HC43" s="348"/>
      <c r="HD43" s="348"/>
      <c r="HE43" s="349"/>
      <c r="HF43" s="350"/>
      <c r="HG43" s="350"/>
      <c r="HH43" s="350"/>
      <c r="HI43" s="350"/>
      <c r="HJ43" s="350"/>
      <c r="HK43" s="350"/>
      <c r="HL43" s="350"/>
      <c r="HM43" s="350"/>
      <c r="HN43" s="351"/>
      <c r="HO43" s="352"/>
      <c r="HP43" s="352"/>
      <c r="HQ43" s="352"/>
      <c r="HR43" s="352"/>
      <c r="HS43" s="352"/>
      <c r="HT43" s="352"/>
      <c r="HU43" s="352"/>
      <c r="HV43" s="352"/>
      <c r="HW43" s="352"/>
      <c r="HX43" s="352"/>
      <c r="HY43" s="352"/>
      <c r="HZ43" s="353"/>
      <c r="IA43" s="354"/>
      <c r="IB43" s="345"/>
      <c r="IC43" s="346"/>
      <c r="ID43" s="346"/>
      <c r="IE43" s="346"/>
      <c r="IF43" s="346"/>
      <c r="IG43" s="347"/>
      <c r="IH43" s="348"/>
      <c r="II43" s="348"/>
      <c r="IJ43" s="348"/>
      <c r="IK43" s="348"/>
      <c r="IL43" s="348"/>
      <c r="IM43" s="348"/>
      <c r="IN43" s="348"/>
      <c r="IO43" s="348"/>
      <c r="IP43" s="349"/>
      <c r="IQ43" s="350"/>
      <c r="IR43" s="350"/>
      <c r="IS43" s="350"/>
      <c r="IT43" s="350"/>
      <c r="IU43" s="350"/>
      <c r="IV43" s="350"/>
      <c r="IW43" s="350"/>
      <c r="IX43" s="350"/>
      <c r="IY43" s="351"/>
      <c r="IZ43" s="352"/>
      <c r="JA43" s="352"/>
      <c r="JB43" s="352"/>
      <c r="JC43" s="352"/>
      <c r="JD43" s="352"/>
      <c r="JE43" s="352"/>
      <c r="JF43" s="352"/>
      <c r="JG43" s="352"/>
      <c r="JH43" s="352"/>
      <c r="JI43" s="352"/>
      <c r="JJ43" s="352"/>
      <c r="JK43" s="391"/>
      <c r="JL43" s="391"/>
    </row>
    <row r="44" spans="1:272" ht="15" x14ac:dyDescent="0.25">
      <c r="C44" s="356" t="s">
        <v>301</v>
      </c>
      <c r="D44" s="310"/>
      <c r="E44" s="355">
        <f>COUNTIF(E26:E43, 4)</f>
        <v>14</v>
      </c>
      <c r="F44" s="311"/>
      <c r="G44" s="323"/>
      <c r="H44" s="311"/>
      <c r="I44" s="323"/>
      <c r="J44" s="323"/>
      <c r="K44" s="323"/>
      <c r="L44" s="323"/>
      <c r="M44" s="395"/>
      <c r="N44" s="324"/>
      <c r="O44" s="325"/>
      <c r="P44" s="325"/>
      <c r="Q44" s="326"/>
      <c r="R44" s="324"/>
      <c r="S44" s="325"/>
      <c r="T44" s="325"/>
      <c r="U44" s="325"/>
      <c r="V44" s="324"/>
      <c r="W44" s="325"/>
      <c r="X44" s="325"/>
      <c r="Y44" s="326"/>
      <c r="Z44" s="324"/>
      <c r="AA44" s="326"/>
      <c r="AB44" s="324"/>
      <c r="AC44" s="326"/>
      <c r="AD44" s="324"/>
      <c r="AE44" s="325"/>
      <c r="AF44" s="326"/>
      <c r="AG44" s="324"/>
      <c r="AH44" s="325"/>
      <c r="AI44" s="326"/>
      <c r="AJ44" s="324"/>
      <c r="AK44" s="325"/>
      <c r="AL44" s="326"/>
      <c r="AM44" s="324"/>
      <c r="AN44" s="325"/>
      <c r="AO44" s="326"/>
      <c r="AP44" s="324"/>
      <c r="AQ44" s="325"/>
      <c r="AR44" s="326"/>
      <c r="AS44" s="324"/>
      <c r="AT44" s="325"/>
      <c r="AU44" s="326"/>
      <c r="AV44" s="324"/>
      <c r="AW44" s="325"/>
      <c r="AX44" s="326"/>
      <c r="AY44" s="324"/>
      <c r="AZ44" s="325"/>
      <c r="BA44" s="326"/>
      <c r="BB44" s="324"/>
      <c r="BC44" s="325"/>
      <c r="BD44" s="326"/>
      <c r="BE44" s="324"/>
      <c r="BF44" s="325"/>
      <c r="BG44" s="326"/>
      <c r="BH44" s="324"/>
      <c r="BI44" s="325"/>
      <c r="BJ44" s="326"/>
      <c r="BK44" s="324"/>
      <c r="BL44" s="325"/>
      <c r="BM44" s="326"/>
      <c r="BN44" s="324"/>
      <c r="BO44" s="325"/>
      <c r="BP44" s="326"/>
      <c r="BQ44" s="324"/>
      <c r="BR44" s="325"/>
      <c r="BS44" s="326"/>
      <c r="BT44" s="324"/>
      <c r="BU44" s="325"/>
      <c r="BV44" s="326"/>
      <c r="BW44" s="324"/>
      <c r="BX44" s="325"/>
      <c r="BY44" s="326"/>
      <c r="BZ44" s="324"/>
      <c r="CA44" s="325"/>
      <c r="CB44" s="326"/>
      <c r="CC44" s="324"/>
      <c r="CD44" s="325"/>
      <c r="CE44" s="325"/>
      <c r="CF44" s="324"/>
      <c r="CG44" s="325"/>
      <c r="CH44" s="326"/>
      <c r="CI44" s="324"/>
      <c r="CJ44" s="325"/>
      <c r="CK44" s="326"/>
      <c r="CL44" s="324" t="s">
        <v>207</v>
      </c>
      <c r="CM44" s="325"/>
      <c r="CN44" s="325"/>
      <c r="CO44" s="325"/>
      <c r="CP44" s="325"/>
      <c r="CQ44" s="326"/>
      <c r="CR44" s="324"/>
      <c r="CS44" s="325"/>
      <c r="CT44" s="326"/>
      <c r="CU44" s="324"/>
      <c r="CV44" s="325"/>
      <c r="CW44" s="326"/>
      <c r="CX44" s="324" t="s">
        <v>208</v>
      </c>
      <c r="CY44" s="325"/>
      <c r="CZ44" s="325"/>
      <c r="DA44" s="325"/>
      <c r="DB44" s="325"/>
      <c r="DC44" s="325"/>
      <c r="DD44" s="325"/>
      <c r="DE44" s="325"/>
      <c r="DF44" s="325"/>
      <c r="DG44" s="325"/>
      <c r="DH44" s="325"/>
      <c r="DI44" s="325"/>
      <c r="DJ44" s="325"/>
      <c r="DK44" s="325"/>
      <c r="DL44" s="325"/>
      <c r="DM44" s="325"/>
      <c r="DN44" s="325"/>
      <c r="DO44" s="326"/>
      <c r="DP44" s="323"/>
      <c r="DQ44" s="323"/>
      <c r="DR44" s="323"/>
      <c r="DS44" s="327"/>
      <c r="DT44" s="311"/>
      <c r="DU44" s="328"/>
      <c r="DV44" s="312"/>
      <c r="DW44" s="313"/>
      <c r="DX44" s="314"/>
      <c r="DY44" s="314"/>
      <c r="DZ44" s="314"/>
      <c r="EA44" s="314"/>
      <c r="EB44" s="315"/>
      <c r="EC44" s="316"/>
      <c r="ED44" s="316"/>
      <c r="EE44" s="316"/>
      <c r="EF44" s="316"/>
      <c r="EG44" s="316"/>
      <c r="EH44" s="316"/>
      <c r="EI44" s="316"/>
      <c r="EJ44" s="316"/>
      <c r="EK44" s="317"/>
      <c r="EL44" s="318"/>
      <c r="EM44" s="318"/>
      <c r="EN44" s="318"/>
      <c r="EO44" s="318"/>
      <c r="EP44" s="318"/>
      <c r="EQ44" s="318"/>
      <c r="ER44" s="318"/>
      <c r="ES44" s="318"/>
      <c r="ET44" s="319"/>
      <c r="EU44" s="320"/>
      <c r="EV44" s="320"/>
      <c r="EW44" s="320"/>
      <c r="EX44" s="320"/>
      <c r="EY44" s="320"/>
      <c r="EZ44" s="320"/>
      <c r="FA44" s="320"/>
      <c r="FB44" s="320"/>
      <c r="FC44" s="320"/>
      <c r="FD44" s="320"/>
      <c r="FE44" s="320"/>
      <c r="FF44" s="321"/>
      <c r="FG44" s="313"/>
      <c r="FH44" s="314"/>
      <c r="FI44" s="314"/>
      <c r="FJ44" s="314"/>
      <c r="FK44" s="314"/>
      <c r="FL44" s="315"/>
      <c r="FM44" s="316"/>
      <c r="FN44" s="316"/>
      <c r="FO44" s="316"/>
      <c r="FP44" s="316"/>
      <c r="FQ44" s="316"/>
      <c r="FR44" s="316"/>
      <c r="FS44" s="316"/>
      <c r="FT44" s="316"/>
      <c r="FU44" s="317"/>
      <c r="FV44" s="318"/>
      <c r="FW44" s="318"/>
      <c r="FX44" s="318"/>
      <c r="FY44" s="318"/>
      <c r="FZ44" s="318"/>
      <c r="GA44" s="318"/>
      <c r="GB44" s="318"/>
      <c r="GC44" s="318"/>
      <c r="GD44" s="319"/>
      <c r="GE44" s="320"/>
      <c r="GF44" s="320"/>
      <c r="GG44" s="320"/>
      <c r="GH44" s="320"/>
      <c r="GI44" s="320"/>
      <c r="GJ44" s="320"/>
      <c r="GK44" s="320"/>
      <c r="GL44" s="320"/>
      <c r="GM44" s="320"/>
      <c r="GN44" s="320"/>
      <c r="GO44" s="320"/>
      <c r="GP44" s="321"/>
      <c r="GQ44" s="313"/>
      <c r="GR44" s="314"/>
      <c r="GS44" s="314"/>
      <c r="GT44" s="314"/>
      <c r="GU44" s="314"/>
      <c r="GV44" s="315"/>
      <c r="GW44" s="316"/>
      <c r="GX44" s="316"/>
      <c r="GY44" s="316"/>
      <c r="GZ44" s="316"/>
      <c r="HA44" s="316"/>
      <c r="HB44" s="316"/>
      <c r="HC44" s="316"/>
      <c r="HD44" s="316"/>
      <c r="HE44" s="317"/>
      <c r="HF44" s="318"/>
      <c r="HG44" s="318"/>
      <c r="HH44" s="318"/>
      <c r="HI44" s="318"/>
      <c r="HJ44" s="318"/>
      <c r="HK44" s="318"/>
      <c r="HL44" s="318"/>
      <c r="HM44" s="318"/>
      <c r="HN44" s="319"/>
      <c r="HO44" s="320"/>
      <c r="HP44" s="320"/>
      <c r="HQ44" s="320"/>
      <c r="HR44" s="320"/>
      <c r="HS44" s="320"/>
      <c r="HT44" s="320"/>
      <c r="HU44" s="320"/>
      <c r="HV44" s="320"/>
      <c r="HW44" s="320"/>
      <c r="HX44" s="320"/>
      <c r="HY44" s="320"/>
      <c r="HZ44" s="321"/>
      <c r="IA44" s="322"/>
      <c r="IB44" s="313"/>
      <c r="IC44" s="314"/>
      <c r="ID44" s="314"/>
      <c r="IE44" s="314"/>
      <c r="IF44" s="314"/>
      <c r="IG44" s="315"/>
      <c r="IH44" s="316"/>
      <c r="II44" s="316"/>
      <c r="IJ44" s="316"/>
      <c r="IK44" s="316"/>
      <c r="IL44" s="316"/>
      <c r="IM44" s="316"/>
      <c r="IN44" s="316"/>
      <c r="IO44" s="316"/>
      <c r="IP44" s="317"/>
      <c r="IQ44" s="318"/>
      <c r="IR44" s="318"/>
      <c r="IS44" s="318"/>
      <c r="IT44" s="318"/>
      <c r="IU44" s="318"/>
      <c r="IV44" s="318"/>
      <c r="IW44" s="318"/>
      <c r="IX44" s="318"/>
      <c r="IY44" s="319"/>
      <c r="IZ44" s="320"/>
      <c r="JA44" s="320"/>
      <c r="JB44" s="320"/>
      <c r="JC44" s="320"/>
      <c r="JD44" s="320"/>
      <c r="JE44" s="320"/>
      <c r="JF44" s="320"/>
      <c r="JG44" s="320"/>
      <c r="JH44" s="320"/>
      <c r="JI44" s="320"/>
      <c r="JJ44" s="320"/>
      <c r="JK44" s="393"/>
      <c r="JL44" s="393"/>
    </row>
    <row r="45" spans="1:272" ht="15" x14ac:dyDescent="0.25">
      <c r="B45" s="330"/>
      <c r="C45" s="369"/>
      <c r="D45" s="332"/>
      <c r="E45" s="330"/>
      <c r="F45" s="330"/>
      <c r="G45" s="330"/>
      <c r="H45" s="330"/>
      <c r="I45" s="333"/>
      <c r="J45" s="334"/>
      <c r="K45" s="334"/>
      <c r="L45" s="335"/>
      <c r="M45" s="336"/>
      <c r="N45" s="337"/>
      <c r="O45" s="338"/>
      <c r="P45" s="338"/>
      <c r="Q45" s="339"/>
      <c r="R45" s="337"/>
      <c r="S45" s="338"/>
      <c r="T45" s="338"/>
      <c r="U45" s="371"/>
      <c r="V45" s="337"/>
      <c r="W45" s="338"/>
      <c r="X45" s="338"/>
      <c r="Y45" s="339"/>
      <c r="Z45" s="337"/>
      <c r="AA45" s="339"/>
      <c r="AB45" s="337"/>
      <c r="AC45" s="339"/>
      <c r="AD45" s="337"/>
      <c r="AE45" s="338"/>
      <c r="AF45" s="339"/>
      <c r="AG45" s="337"/>
      <c r="AH45" s="338"/>
      <c r="AI45" s="339"/>
      <c r="AJ45" s="337"/>
      <c r="AK45" s="338"/>
      <c r="AL45" s="339"/>
      <c r="AM45" s="337"/>
      <c r="AN45" s="338"/>
      <c r="AO45" s="339"/>
      <c r="AP45" s="337"/>
      <c r="AQ45" s="338"/>
      <c r="AR45" s="339"/>
      <c r="AS45" s="337"/>
      <c r="AT45" s="338"/>
      <c r="AU45" s="339"/>
      <c r="AV45" s="337"/>
      <c r="AW45" s="338"/>
      <c r="AX45" s="339"/>
      <c r="AY45" s="337"/>
      <c r="AZ45" s="338"/>
      <c r="BA45" s="339"/>
      <c r="BB45" s="337"/>
      <c r="BC45" s="338"/>
      <c r="BD45" s="339"/>
      <c r="BE45" s="337"/>
      <c r="BF45" s="338"/>
      <c r="BG45" s="339"/>
      <c r="BH45" s="337"/>
      <c r="BI45" s="338"/>
      <c r="BJ45" s="339"/>
      <c r="BK45" s="337"/>
      <c r="BL45" s="338"/>
      <c r="BM45" s="339"/>
      <c r="BN45" s="337"/>
      <c r="BO45" s="338"/>
      <c r="BP45" s="339"/>
      <c r="BQ45" s="337"/>
      <c r="BR45" s="338"/>
      <c r="BS45" s="339"/>
      <c r="BT45" s="337"/>
      <c r="BU45" s="338"/>
      <c r="BV45" s="339"/>
      <c r="BW45" s="337"/>
      <c r="BX45" s="338"/>
      <c r="BY45" s="339"/>
      <c r="BZ45" s="337"/>
      <c r="CA45" s="338"/>
      <c r="CB45" s="339"/>
      <c r="CC45" s="337"/>
      <c r="CD45" s="340"/>
      <c r="CE45" s="339"/>
      <c r="CF45" s="337"/>
      <c r="CG45" s="338"/>
      <c r="CH45" s="339"/>
      <c r="CI45" s="337"/>
      <c r="CJ45" s="338"/>
      <c r="CK45" s="339"/>
      <c r="CL45" s="337"/>
      <c r="CM45" s="338"/>
      <c r="CN45" s="338"/>
      <c r="CO45" s="338"/>
      <c r="CP45" s="338"/>
      <c r="CQ45" s="339"/>
      <c r="CR45" s="337"/>
      <c r="CS45" s="338"/>
      <c r="CT45" s="339"/>
      <c r="CU45" s="337"/>
      <c r="CV45" s="338"/>
      <c r="CW45" s="339"/>
      <c r="CX45" s="337"/>
      <c r="CY45" s="338"/>
      <c r="CZ45" s="339"/>
      <c r="DA45" s="337"/>
      <c r="DB45" s="338"/>
      <c r="DC45" s="339"/>
      <c r="DD45" s="337"/>
      <c r="DE45" s="338"/>
      <c r="DF45" s="339"/>
      <c r="DG45" s="337"/>
      <c r="DH45" s="338"/>
      <c r="DI45" s="339"/>
      <c r="DJ45" s="337"/>
      <c r="DK45" s="338"/>
      <c r="DL45" s="339"/>
      <c r="DM45" s="337"/>
      <c r="DN45" s="338"/>
      <c r="DO45" s="339"/>
      <c r="DP45" s="331"/>
      <c r="DQ45" s="341"/>
      <c r="DR45" s="341"/>
      <c r="DS45" s="342"/>
      <c r="DT45" s="336"/>
      <c r="DU45" s="343"/>
      <c r="DV45" s="344"/>
      <c r="DW45" s="345"/>
      <c r="DX45" s="346"/>
      <c r="DY45" s="346"/>
      <c r="DZ45" s="346"/>
      <c r="EA45" s="346"/>
      <c r="EB45" s="347"/>
      <c r="EC45" s="348"/>
      <c r="ED45" s="348"/>
      <c r="EE45" s="348"/>
      <c r="EF45" s="348"/>
      <c r="EG45" s="348"/>
      <c r="EH45" s="348"/>
      <c r="EI45" s="348"/>
      <c r="EJ45" s="348"/>
      <c r="EK45" s="349"/>
      <c r="EL45" s="350"/>
      <c r="EM45" s="350"/>
      <c r="EN45" s="350"/>
      <c r="EO45" s="350"/>
      <c r="EP45" s="350"/>
      <c r="EQ45" s="350"/>
      <c r="ER45" s="350"/>
      <c r="ES45" s="350"/>
      <c r="ET45" s="351"/>
      <c r="EU45" s="352"/>
      <c r="EV45" s="352"/>
      <c r="EW45" s="352"/>
      <c r="EX45" s="352"/>
      <c r="EY45" s="352"/>
      <c r="EZ45" s="352"/>
      <c r="FA45" s="352"/>
      <c r="FB45" s="352"/>
      <c r="FC45" s="352"/>
      <c r="FD45" s="352"/>
      <c r="FE45" s="352"/>
      <c r="FF45" s="353"/>
      <c r="FG45" s="345"/>
      <c r="FH45" s="346"/>
      <c r="FI45" s="346"/>
      <c r="FJ45" s="346"/>
      <c r="FK45" s="346"/>
      <c r="FL45" s="347"/>
      <c r="FM45" s="348"/>
      <c r="FN45" s="348"/>
      <c r="FO45" s="348"/>
      <c r="FP45" s="348"/>
      <c r="FQ45" s="348"/>
      <c r="FR45" s="348"/>
      <c r="FS45" s="348"/>
      <c r="FT45" s="348"/>
      <c r="FU45" s="349"/>
      <c r="FV45" s="350"/>
      <c r="FW45" s="350"/>
      <c r="FX45" s="350"/>
      <c r="FY45" s="350"/>
      <c r="FZ45" s="350"/>
      <c r="GA45" s="350"/>
      <c r="GB45" s="350"/>
      <c r="GC45" s="350"/>
      <c r="GD45" s="351"/>
      <c r="GE45" s="352"/>
      <c r="GF45" s="352"/>
      <c r="GG45" s="352"/>
      <c r="GH45" s="352"/>
      <c r="GI45" s="352"/>
      <c r="GJ45" s="352"/>
      <c r="GK45" s="352"/>
      <c r="GL45" s="352"/>
      <c r="GM45" s="352"/>
      <c r="GN45" s="352"/>
      <c r="GO45" s="352"/>
      <c r="GP45" s="353"/>
      <c r="GQ45" s="345"/>
      <c r="GR45" s="346"/>
      <c r="GS45" s="346"/>
      <c r="GT45" s="346"/>
      <c r="GU45" s="346"/>
      <c r="GV45" s="347"/>
      <c r="GW45" s="348"/>
      <c r="GX45" s="348"/>
      <c r="GY45" s="348"/>
      <c r="GZ45" s="348"/>
      <c r="HA45" s="348"/>
      <c r="HB45" s="348"/>
      <c r="HC45" s="348"/>
      <c r="HD45" s="348"/>
      <c r="HE45" s="349"/>
      <c r="HF45" s="350"/>
      <c r="HG45" s="350"/>
      <c r="HH45" s="350"/>
      <c r="HI45" s="350"/>
      <c r="HJ45" s="350"/>
      <c r="HK45" s="350"/>
      <c r="HL45" s="350"/>
      <c r="HM45" s="350"/>
      <c r="HN45" s="351"/>
      <c r="HO45" s="352"/>
      <c r="HP45" s="352"/>
      <c r="HQ45" s="352"/>
      <c r="HR45" s="352"/>
      <c r="HS45" s="352"/>
      <c r="HT45" s="352"/>
      <c r="HU45" s="352"/>
      <c r="HV45" s="352"/>
      <c r="HW45" s="352"/>
      <c r="HX45" s="352"/>
      <c r="HY45" s="352"/>
      <c r="HZ45" s="353"/>
      <c r="IA45" s="354"/>
      <c r="IB45" s="345"/>
      <c r="IC45" s="346"/>
      <c r="ID45" s="346"/>
      <c r="IE45" s="346"/>
      <c r="IF45" s="346"/>
      <c r="IG45" s="347"/>
      <c r="IH45" s="348"/>
      <c r="II45" s="348"/>
      <c r="IJ45" s="348"/>
      <c r="IK45" s="348"/>
      <c r="IL45" s="348"/>
      <c r="IM45" s="348"/>
      <c r="IN45" s="348"/>
      <c r="IO45" s="348"/>
      <c r="IP45" s="349"/>
      <c r="IQ45" s="350"/>
      <c r="IR45" s="350"/>
      <c r="IS45" s="350"/>
      <c r="IT45" s="350"/>
      <c r="IU45" s="350"/>
      <c r="IV45" s="350"/>
      <c r="IW45" s="350"/>
      <c r="IX45" s="350"/>
      <c r="IY45" s="351"/>
      <c r="IZ45" s="352"/>
      <c r="JA45" s="352"/>
      <c r="JB45" s="352"/>
      <c r="JC45" s="352"/>
      <c r="JD45" s="352"/>
      <c r="JE45" s="352"/>
      <c r="JF45" s="352"/>
      <c r="JG45" s="352"/>
      <c r="JH45" s="352"/>
      <c r="JI45" s="352"/>
      <c r="JJ45" s="352"/>
      <c r="JK45" s="391"/>
      <c r="JL45" s="391"/>
    </row>
    <row r="46" spans="1:272" ht="15" x14ac:dyDescent="0.25">
      <c r="B46" s="368">
        <v>99</v>
      </c>
      <c r="C46" s="12" t="s">
        <v>184</v>
      </c>
      <c r="D46" s="399"/>
      <c r="E46" s="17"/>
      <c r="F46" s="6"/>
      <c r="G46" s="17"/>
      <c r="H46" s="17"/>
      <c r="I46" s="20"/>
      <c r="J46" s="6"/>
      <c r="K46" s="6"/>
      <c r="L46" s="400"/>
      <c r="M46" s="401"/>
      <c r="N46" s="21"/>
      <c r="O46" s="103"/>
      <c r="P46" s="101"/>
      <c r="Q46" s="102"/>
      <c r="R46" s="21"/>
      <c r="S46" s="103"/>
      <c r="T46" s="101"/>
      <c r="U46" s="102"/>
      <c r="V46" s="21"/>
      <c r="W46" s="103"/>
      <c r="X46" s="101"/>
      <c r="Y46" s="102"/>
      <c r="Z46" s="21"/>
      <c r="AA46" s="267"/>
      <c r="AB46" s="21"/>
      <c r="AC46" s="267"/>
      <c r="AD46" s="21"/>
      <c r="AE46" s="103"/>
      <c r="AF46" s="267"/>
      <c r="AG46" s="21"/>
      <c r="AH46" s="103"/>
      <c r="AI46" s="267"/>
      <c r="AJ46" s="21"/>
      <c r="AK46" s="103"/>
      <c r="AL46" s="267"/>
      <c r="AM46" s="21"/>
      <c r="AN46" s="103"/>
      <c r="AO46" s="267"/>
      <c r="AP46" s="21"/>
      <c r="AQ46" s="103"/>
      <c r="AR46" s="267"/>
      <c r="AS46" s="21"/>
      <c r="AT46" s="103"/>
      <c r="AU46" s="267"/>
      <c r="AV46" s="21"/>
      <c r="AW46" s="103"/>
      <c r="AX46" s="267"/>
      <c r="AY46" s="21"/>
      <c r="AZ46" s="103"/>
      <c r="BA46" s="267"/>
      <c r="BB46" s="21"/>
      <c r="BC46" s="103"/>
      <c r="BD46" s="267"/>
      <c r="BE46" s="21"/>
      <c r="BF46" s="103"/>
      <c r="BG46" s="267"/>
      <c r="BH46" s="21"/>
      <c r="BI46" s="103"/>
      <c r="BJ46" s="267"/>
      <c r="BK46" s="21"/>
      <c r="BL46" s="103"/>
      <c r="BM46" s="267"/>
      <c r="BN46" s="21"/>
      <c r="BO46" s="103"/>
      <c r="BP46" s="267"/>
      <c r="BQ46" s="21"/>
      <c r="BR46" s="103"/>
      <c r="BS46" s="267"/>
      <c r="BT46" s="21"/>
      <c r="BU46" s="103"/>
      <c r="BV46" s="267"/>
      <c r="BW46" s="21"/>
      <c r="BX46" s="103"/>
      <c r="BY46" s="267"/>
      <c r="BZ46" s="21"/>
      <c r="CA46" s="103"/>
      <c r="CB46" s="267"/>
      <c r="CC46" s="21"/>
      <c r="CD46" s="284"/>
      <c r="CE46" s="267"/>
      <c r="CF46" s="21"/>
      <c r="CG46" s="103"/>
      <c r="CH46" s="267"/>
      <c r="CI46" s="21"/>
      <c r="CJ46" s="103"/>
      <c r="CK46" s="267"/>
      <c r="CL46" s="21"/>
      <c r="CM46" s="103"/>
      <c r="CN46" s="103"/>
      <c r="CO46" s="103"/>
      <c r="CP46" s="103"/>
      <c r="CQ46" s="267"/>
      <c r="CR46" s="21"/>
      <c r="CS46" s="103"/>
      <c r="CT46" s="267"/>
      <c r="CU46" s="21"/>
      <c r="CV46" s="103"/>
      <c r="CW46" s="267"/>
      <c r="CX46" s="21"/>
      <c r="CY46" s="103"/>
      <c r="CZ46" s="267"/>
      <c r="DA46" s="21"/>
      <c r="DB46" s="103"/>
      <c r="DC46" s="267"/>
      <c r="DD46" s="21"/>
      <c r="DE46" s="103"/>
      <c r="DF46" s="267"/>
      <c r="DG46" s="21"/>
      <c r="DH46" s="103"/>
      <c r="DI46" s="267"/>
      <c r="DJ46" s="21"/>
      <c r="DK46" s="103"/>
      <c r="DL46" s="267"/>
      <c r="DM46" s="21"/>
      <c r="DN46" s="103"/>
      <c r="DO46" s="267"/>
      <c r="DP46" s="213"/>
      <c r="DQ46" s="212"/>
      <c r="DR46" s="212"/>
      <c r="DS46" s="279" t="e">
        <f t="shared" ref="DS46" si="360">AVERAGE(BE46:DO46)</f>
        <v>#DIV/0!</v>
      </c>
      <c r="DT46" s="214"/>
      <c r="DU46" s="215" t="e">
        <f t="shared" ref="DU46" si="361">IF(DS46&gt;80, 4, (DS46-50)/20+2.5)</f>
        <v>#DIV/0!</v>
      </c>
      <c r="DV46" s="618">
        <f t="shared" ref="DV46:DV57" si="362">COUNTIF(N46:DO46, DV$1)+COUNTIF(N46:DO46, DV$2)</f>
        <v>0</v>
      </c>
      <c r="DW46" s="228">
        <f t="shared" ref="DW46:DW57" si="363">IF(COUNTIF($N46:$Q46, FF$1)&gt;0, DW$2, 0)</f>
        <v>0</v>
      </c>
      <c r="DX46" s="229">
        <f t="shared" ref="DX46:DX57" si="364">IF(COUNTIF($R46:$U46, FF$1)&gt;0, DX$2, 0)</f>
        <v>0</v>
      </c>
      <c r="DY46" s="229">
        <f t="shared" ref="DY46:DY57" si="365">IF(COUNTIF($V46:$Y46, FF$1)&gt;0, DY$2, 0)</f>
        <v>0</v>
      </c>
      <c r="DZ46" s="229">
        <f t="shared" ref="DZ46:DZ57" si="366">IF(COUNTIF($Z46:$AA46, FF$1)&gt;0, DZ$2, 0)</f>
        <v>0</v>
      </c>
      <c r="EA46" s="229">
        <f t="shared" ref="EA46:EA57" si="367">IF(COUNTIF($AB46:$AC46, FF$1)&gt;0, EA$2, 0)</f>
        <v>0</v>
      </c>
      <c r="EB46" s="230">
        <f t="shared" ref="EB46:EB57" si="368">IF(COUNTIF($AD46:$AF46, $FF$1)&gt;0, EB$2, 0)</f>
        <v>0</v>
      </c>
      <c r="EC46" s="231">
        <f t="shared" ref="EC46:EC57" si="369">IF(COUNTIF($AG46:$AI46, $FF$1)&gt;0, EC$2, 0)</f>
        <v>0</v>
      </c>
      <c r="ED46" s="231">
        <f t="shared" ref="ED46:ED57" si="370">IF(COUNTIF($AJ46:$AL46, $FF$1)&gt;0, ED$2, 0)</f>
        <v>0</v>
      </c>
      <c r="EE46" s="231">
        <f t="shared" ref="EE46:EE57" si="371">IF(COUNTIF($AM46:$AO46, $FF$1)&gt;0, EE$2, 0)</f>
        <v>0</v>
      </c>
      <c r="EF46" s="231">
        <f t="shared" ref="EF46:EF57" si="372">IF(COUNTIF($AP46:$AR46, $FF$1)&gt;0, EF$2, 0)</f>
        <v>0</v>
      </c>
      <c r="EG46" s="231">
        <f t="shared" ref="EG46:EG57" si="373">IF(COUNTIF($AS46:$AU46, $FF$1)&gt;0, EG$2, 0)</f>
        <v>0</v>
      </c>
      <c r="EH46" s="231">
        <f t="shared" ref="EH46:EH57" si="374">IF(COUNTIF($AV46:$AX46, $FF$1)&gt;0, EH$2, 0)</f>
        <v>0</v>
      </c>
      <c r="EI46" s="231">
        <f t="shared" ref="EI46:EI57" si="375">IF(COUNTIF($AY46:$BA46, $FF$1)&gt;0, EI$2, 0)</f>
        <v>0</v>
      </c>
      <c r="EJ46" s="231">
        <f t="shared" ref="EJ46:EJ57" si="376">IF(COUNTIF($BB46:$BD46, $FF$1)&gt;0, EJ$2, 0)</f>
        <v>0</v>
      </c>
      <c r="EK46" s="232">
        <f t="shared" ref="EK46:EK57" si="377">IF(COUNTIF($BE46:$BG46, $FF$1)&gt;0, EK$2, 0)</f>
        <v>0</v>
      </c>
      <c r="EL46" s="233">
        <f t="shared" ref="EL46:EL57" si="378">IF(COUNTIF($BH46:$BJ46, $FF$1)&gt;0, EL$2, 0)</f>
        <v>0</v>
      </c>
      <c r="EM46" s="233">
        <f t="shared" ref="EM46:EM57" si="379">IF(COUNTIF($BK46:$BM46, $FF$1)&gt;0, EM$2, 0)</f>
        <v>0</v>
      </c>
      <c r="EN46" s="233">
        <f t="shared" ref="EN46:EN57" si="380">IF(COUNTIF($BN46:$BP46, $FF$1)&gt;0, EN$2, 0)</f>
        <v>0</v>
      </c>
      <c r="EO46" s="233">
        <f t="shared" ref="EO46:EO57" si="381">IF(COUNTIF($BQ46:$BS46, $FF$1)&gt;0, EO$2, 0)</f>
        <v>0</v>
      </c>
      <c r="EP46" s="233">
        <f t="shared" ref="EP46:EP57" si="382">IF(COUNTIF($BT46:$BV46, $FF$1)&gt;0, EP$2, 0)</f>
        <v>0</v>
      </c>
      <c r="EQ46" s="233">
        <f t="shared" ref="EQ46:EQ57" si="383">IF(COUNTIF($BW46:$BY46, $FF$1)&gt;0, EQ$2, 0)</f>
        <v>0</v>
      </c>
      <c r="ER46" s="233">
        <f t="shared" ref="ER46:ER57" si="384">IF(COUNTIF($BZ46:$CB46, $FF$1)&gt;0, ER$2, 0)</f>
        <v>0</v>
      </c>
      <c r="ES46" s="233">
        <f t="shared" ref="ES46:ES57" si="385">IF(COUNTIF($CC46:$CE46, $FF$1)&gt;0, ES$2, 0)</f>
        <v>0</v>
      </c>
      <c r="ET46" s="234">
        <f t="shared" ref="ET46:ET57" si="386">IF(COUNTIF($CF46:$CH46, $FF$1)&gt;0, ET$2, 0)</f>
        <v>0</v>
      </c>
      <c r="EU46" s="235">
        <f t="shared" ref="EU46:EU57" si="387">IF(COUNTIF($CI46:$CK46, $FF$1)&gt;0, EU$2, 0)</f>
        <v>0</v>
      </c>
      <c r="EV46" s="235">
        <f t="shared" ref="EV46:EV57" si="388">IF(COUNTIF($CL46:$CN46, $FF$1)&gt;0, EV$2, 0)</f>
        <v>0</v>
      </c>
      <c r="EW46" s="235">
        <f t="shared" ref="EW46:EW57" si="389">IF(COUNTIF($CO46:$CQ46, $FF$1)&gt;0, EW$2, 0)</f>
        <v>0</v>
      </c>
      <c r="EX46" s="235">
        <f t="shared" ref="EX46:EX57" si="390">IF(COUNTIF($CR46:$CT46, $FF$1)&gt;0, EX$2, 0)</f>
        <v>0</v>
      </c>
      <c r="EY46" s="235">
        <f t="shared" ref="EY46:EY57" si="391">IF(COUNTIF($CU46:$CW46, $FF$1)&gt;0, EY$2, 0)</f>
        <v>0</v>
      </c>
      <c r="EZ46" s="235">
        <f t="shared" ref="EZ46:EZ57" si="392">IF(COUNTIF($CX46:$CZ46, $FF$1)&gt;0, EZ$2, 0)</f>
        <v>0</v>
      </c>
      <c r="FA46" s="235">
        <f t="shared" ref="FA46:FA57" si="393">IF(COUNTIF($DA46:$DC46, $FF$1)&gt;0, FA$2, 0)</f>
        <v>0</v>
      </c>
      <c r="FB46" s="235">
        <f t="shared" ref="FB46:FB57" si="394">IF(COUNTIF($DD46:$DF46, $FF$1)&gt;0, FB$2, 0)</f>
        <v>0</v>
      </c>
      <c r="FC46" s="235">
        <f t="shared" ref="FC46:FC57" si="395">IF(COUNTIF($DG46:$DI46, $FF$1)&gt;0, FC$2, 0)</f>
        <v>0</v>
      </c>
      <c r="FD46" s="235">
        <f t="shared" ref="FD46:FD57" si="396">IF(COUNTIF($DJ46:$DL46, $FF$1)&gt;0, FD$2, 0)</f>
        <v>0</v>
      </c>
      <c r="FE46" s="235">
        <f t="shared" ref="FE46:FE57" si="397">IF(COUNTIF($DM46:$DO46, $FF$1)&gt;0, FE$2, 0)</f>
        <v>0</v>
      </c>
      <c r="FF46" s="236">
        <f t="shared" si="35"/>
        <v>0</v>
      </c>
      <c r="FG46" s="237">
        <f t="shared" ref="FG46:FG57" si="398">IF(COUNTIF($N46:$Q46, GP$1)&gt;0, FG$2, 0)</f>
        <v>0</v>
      </c>
      <c r="FH46" s="229">
        <f t="shared" ref="FH46:FH57" si="399">IF(COUNTIF($R46:$U46, GP$1)&gt;0, FH$2, 0)</f>
        <v>0</v>
      </c>
      <c r="FI46" s="229">
        <f t="shared" ref="FI46:FI57" si="400">IF(COUNTIF($V46:$Y46, GP$1)&gt;0, FI$2, 0)</f>
        <v>0</v>
      </c>
      <c r="FJ46" s="229">
        <f t="shared" ref="FJ46:FJ57" si="401">IF(COUNTIF($Z46:$AA46, GP$1)&gt;0, FJ$2, 0)</f>
        <v>0</v>
      </c>
      <c r="FK46" s="229">
        <f t="shared" ref="FK46:FK57" si="402">IF(COUNTIF($AB46:$AC46, GP$1)&gt;0, FK$2, 0)</f>
        <v>0</v>
      </c>
      <c r="FL46" s="230">
        <f t="shared" ref="FL46:FL57" si="403">IF(COUNTIF($AD46:$AF46, $GP$1)&gt;0, FL$2, 0)</f>
        <v>0</v>
      </c>
      <c r="FM46" s="231">
        <f t="shared" ref="FM46:FM57" si="404">IF(COUNTIF($AG46:$AI46, $GP$1)&gt;0, FM$2, 0)</f>
        <v>0</v>
      </c>
      <c r="FN46" s="231">
        <f t="shared" ref="FN46:FN57" si="405">IF(COUNTIF($AJ46:$AL46, $GP$1)&gt;0, FN$2, 0)</f>
        <v>0</v>
      </c>
      <c r="FO46" s="231">
        <f t="shared" ref="FO46:FO57" si="406">IF(COUNTIF($AM46:$AO46, $GP$1)&gt;0, FO$2, 0)</f>
        <v>0</v>
      </c>
      <c r="FP46" s="231">
        <f t="shared" ref="FP46:FP57" si="407">IF(COUNTIF($AP46:$AR46, $GP$1)&gt;0, FP$2, 0)</f>
        <v>0</v>
      </c>
      <c r="FQ46" s="231">
        <f t="shared" ref="FQ46:FQ57" si="408">IF(COUNTIF($AS46:$AU46, $GP$1)&gt;0, FQ$2, 0)</f>
        <v>0</v>
      </c>
      <c r="FR46" s="231">
        <f t="shared" ref="FR46:FR57" si="409">IF(COUNTIF($AV46:$AX46, $GP$1)&gt;0, FR$2, 0)</f>
        <v>0</v>
      </c>
      <c r="FS46" s="231">
        <f t="shared" ref="FS46:FS57" si="410">IF(COUNTIF($AY46:$BA46, $GP$1)&gt;0, FS$2, 0)</f>
        <v>0</v>
      </c>
      <c r="FT46" s="231">
        <f t="shared" ref="FT46:FT57" si="411">IF(COUNTIF($BB46:$BD46, $GP$1)&gt;0, FT$2, 0)</f>
        <v>0</v>
      </c>
      <c r="FU46" s="232">
        <f t="shared" ref="FU46:FU57" si="412">IF(COUNTIF($BE46:$BG46, $GP$1)&gt;0, FU$2, 0)</f>
        <v>0</v>
      </c>
      <c r="FV46" s="233">
        <f t="shared" ref="FV46:FV57" si="413">IF(COUNTIF($BH46:$BJ46, $GP$1)&gt;0, FV$2, 0)</f>
        <v>0</v>
      </c>
      <c r="FW46" s="233">
        <f t="shared" ref="FW46:FW57" si="414">IF(COUNTIF($BK46:$BM46, $GP$1)&gt;0, FW$2, 0)</f>
        <v>0</v>
      </c>
      <c r="FX46" s="233">
        <f t="shared" ref="FX46:FX57" si="415">IF(COUNTIF($BN46:$BP46, $GP$1)&gt;0, FX$2, 0)</f>
        <v>0</v>
      </c>
      <c r="FY46" s="233">
        <f t="shared" ref="FY46:FY57" si="416">IF(COUNTIF($BQ46:$BS46, $GP$1)&gt;0, FY$2, 0)</f>
        <v>0</v>
      </c>
      <c r="FZ46" s="233">
        <f t="shared" ref="FZ46:FZ57" si="417">IF(COUNTIF($BT46:$BV46, $GP$1)&gt;0, FZ$2, 0)</f>
        <v>0</v>
      </c>
      <c r="GA46" s="233">
        <f t="shared" ref="GA46:GA57" si="418">IF(COUNTIF($BW46:$BY46, $GP$1)&gt;0, GA$2, 0)</f>
        <v>0</v>
      </c>
      <c r="GB46" s="233">
        <f t="shared" ref="GB46:GB57" si="419">IF(COUNTIF($BZ46:$CB46, $GP$1)&gt;0, GB$2, 0)</f>
        <v>0</v>
      </c>
      <c r="GC46" s="233">
        <f t="shared" ref="GC46:GC57" si="420">IF(COUNTIF($CC46:$CE46, $GP$1)&gt;0, GC$2, 0)</f>
        <v>0</v>
      </c>
      <c r="GD46" s="234">
        <f t="shared" ref="GD46:GD57" si="421">IF(COUNTIF($CF46:$CH46, $GP$1)&gt;0, GD$2, 0)</f>
        <v>0</v>
      </c>
      <c r="GE46" s="235">
        <f t="shared" ref="GE46:GE57" si="422">IF(COUNTIF($CI46:$CK46, $GP$1)&gt;0, GE$2, 0)</f>
        <v>0</v>
      </c>
      <c r="GF46" s="235">
        <f t="shared" ref="GF46:GF57" si="423">IF(COUNTIF($CL46:$CN46, $GP$1)&gt;0, GF$2, 0)</f>
        <v>0</v>
      </c>
      <c r="GG46" s="235">
        <f t="shared" ref="GG46:GG57" si="424">IF(COUNTIF($CO46:$CQ46, $GP$1)&gt;0, GG$2, 0)</f>
        <v>0</v>
      </c>
      <c r="GH46" s="235">
        <f t="shared" ref="GH46:GH57" si="425">IF(COUNTIF($CR46:$CT46, $GP$1)&gt;0, GH$2, 0)</f>
        <v>0</v>
      </c>
      <c r="GI46" s="235">
        <f t="shared" ref="GI46:GI57" si="426">IF(COUNTIF($CU46:$CW46, $GP$1)&gt;0, GI$2, 0)</f>
        <v>0</v>
      </c>
      <c r="GJ46" s="235">
        <f t="shared" ref="GJ46:GJ57" si="427">IF(COUNTIF($CX46:$CZ46, $GP$1)&gt;0, GJ$2, 0)</f>
        <v>0</v>
      </c>
      <c r="GK46" s="235">
        <f t="shared" ref="GK46:GK57" si="428">IF(COUNTIF($DA46:$DC46, $GP$1)&gt;0, GK$2, 0)</f>
        <v>0</v>
      </c>
      <c r="GL46" s="235">
        <f t="shared" ref="GL46:GL57" si="429">IF(COUNTIF($DD46:$DF46, $GP$1)&gt;0, GL$2, 0)</f>
        <v>0</v>
      </c>
      <c r="GM46" s="235">
        <f t="shared" ref="GM46:GM57" si="430">IF(COUNTIF($DG46:$DI46, $GP$1)&gt;0, GM$2, 0)</f>
        <v>0</v>
      </c>
      <c r="GN46" s="235">
        <f t="shared" ref="GN46:GN57" si="431">IF(COUNTIF($DJ46:$DL46, $GP$1)&gt;0, GN$2, 0)</f>
        <v>0</v>
      </c>
      <c r="GO46" s="235">
        <f t="shared" ref="GO46:GO57" si="432">IF(COUNTIF($DM46:$DO46, $GP$1)&gt;0, GO$2, 0)</f>
        <v>0</v>
      </c>
      <c r="GP46" s="236">
        <f t="shared" si="71"/>
        <v>0</v>
      </c>
      <c r="GQ46" s="237">
        <f t="shared" ref="GQ46:GQ57" si="433">IF(COUNTIF($N46:$Q46, HZ$1)&gt;0, GQ$2, 0)</f>
        <v>0</v>
      </c>
      <c r="GR46" s="229">
        <f t="shared" ref="GR46:GR57" si="434">IF(COUNTIF($R46:$U46, HZ$1)&gt;0, GR$2, 0)</f>
        <v>0</v>
      </c>
      <c r="GS46" s="229">
        <f t="shared" ref="GS46:GS57" si="435">IF(COUNTIF($V46:$Y46, HZ$1)&gt;0, GS$2, 0)</f>
        <v>0</v>
      </c>
      <c r="GT46" s="229">
        <f t="shared" ref="GT46:GT57" si="436">IF(COUNTIF($Z46:$AA46, HZ$1)&gt;0, GT$2, 0)</f>
        <v>0</v>
      </c>
      <c r="GU46" s="229">
        <f t="shared" ref="GU46:GU57" si="437">IF(COUNTIF($AB46:$AC46, HZ$1)&gt;0, GU$2, 0)</f>
        <v>0</v>
      </c>
      <c r="GV46" s="230">
        <f t="shared" ref="GV46:GV57" si="438">IF(COUNTIF($AD46:$AF46, $HZ$1)&gt;0, GV$2, 0)</f>
        <v>0</v>
      </c>
      <c r="GW46" s="231">
        <f t="shared" ref="GW46:GW57" si="439">IF(COUNTIF($AG46:$AI46, $HZ$1)&gt;0, GW$2, 0)</f>
        <v>0</v>
      </c>
      <c r="GX46" s="231">
        <f t="shared" ref="GX46:GX57" si="440">IF(COUNTIF($AJ46:$AL46, $HZ$1)&gt;0, GX$2, 0)</f>
        <v>0</v>
      </c>
      <c r="GY46" s="231">
        <f t="shared" ref="GY46:GY57" si="441">IF(COUNTIF($AM46:$AO46, $HZ$1)&gt;0, GY$2, 0)</f>
        <v>0</v>
      </c>
      <c r="GZ46" s="231">
        <f t="shared" ref="GZ46:GZ57" si="442">IF(COUNTIF($AP46:$AR46, $HZ$1)&gt;0, GZ$2, 0)</f>
        <v>0</v>
      </c>
      <c r="HA46" s="231">
        <f t="shared" ref="HA46:HA57" si="443">IF(COUNTIF($AS46:$AU46, $HZ$1)&gt;0, HA$2, 0)</f>
        <v>0</v>
      </c>
      <c r="HB46" s="231">
        <f t="shared" ref="HB46:HB57" si="444">IF(COUNTIF($AV46:$AX46, $HZ$1)&gt;0, HB$2, 0)</f>
        <v>0</v>
      </c>
      <c r="HC46" s="231">
        <f t="shared" ref="HC46:HC57" si="445">IF(COUNTIF($AY46:$BA46, $HZ$1)&gt;0, HC$2, 0)</f>
        <v>0</v>
      </c>
      <c r="HD46" s="231">
        <f t="shared" ref="HD46:HD57" si="446">IF(COUNTIF($BB46:$BD46, $HZ$1)&gt;0, HD$2, 0)</f>
        <v>0</v>
      </c>
      <c r="HE46" s="232">
        <f t="shared" ref="HE46:HE57" si="447">IF(COUNTIF($BE46:$BG46, $HZ$1)&gt;0, HE$2, 0)</f>
        <v>0</v>
      </c>
      <c r="HF46" s="233">
        <f t="shared" ref="HF46:HF57" si="448">IF(COUNTIF($BH46:$BJ46, $HZ$1)&gt;0, HF$2, 0)</f>
        <v>0</v>
      </c>
      <c r="HG46" s="233">
        <f t="shared" ref="HG46:HG57" si="449">IF(COUNTIF($BK46:$BM46, $HZ$1)&gt;0, HG$2, 0)</f>
        <v>0</v>
      </c>
      <c r="HH46" s="233">
        <f t="shared" ref="HH46:HH57" si="450">IF(COUNTIF($BN46:$BP46, $HZ$1)&gt;0, HH$2, 0)</f>
        <v>0</v>
      </c>
      <c r="HI46" s="233">
        <f t="shared" ref="HI46:HI57" si="451">IF(COUNTIF($BQ46:$BS46, $HZ$1)&gt;0, HI$2, 0)</f>
        <v>0</v>
      </c>
      <c r="HJ46" s="233">
        <f t="shared" ref="HJ46:HJ57" si="452">IF(COUNTIF($BT46:$BV46, $HZ$1)&gt;0, HJ$2, 0)</f>
        <v>0</v>
      </c>
      <c r="HK46" s="233">
        <f t="shared" ref="HK46:HK57" si="453">IF(COUNTIF($BW46:$BY46, $HZ$1)&gt;0, HK$2, 0)</f>
        <v>0</v>
      </c>
      <c r="HL46" s="233">
        <f t="shared" ref="HL46:HL57" si="454">IF(COUNTIF($BZ46:$CB46, $HZ$1)&gt;0, HL$2, 0)</f>
        <v>0</v>
      </c>
      <c r="HM46" s="233">
        <f t="shared" ref="HM46:HM57" si="455">IF(COUNTIF($CC46:$CE46, $HZ$1)&gt;0, HM$2, 0)</f>
        <v>0</v>
      </c>
      <c r="HN46" s="234">
        <f t="shared" ref="HN46:HN57" si="456">IF(COUNTIF($CF46:$CH46, $HZ$1)&gt;0, HN$2, 0)</f>
        <v>0</v>
      </c>
      <c r="HO46" s="235">
        <f t="shared" ref="HO46:HO57" si="457">IF(COUNTIF($CI46:$CK46, $HZ$1)&gt;0, HO$2, 0)</f>
        <v>0</v>
      </c>
      <c r="HP46" s="235">
        <f t="shared" ref="HP46:HP57" si="458">IF(COUNTIF($CL46:$CN46, $HZ$1)&gt;0, HP$2, 0)</f>
        <v>0</v>
      </c>
      <c r="HQ46" s="235">
        <f t="shared" ref="HQ46:HQ57" si="459">IF(COUNTIF($CO46:$CQ46, $HZ$1)&gt;0, HQ$2, 0)</f>
        <v>0</v>
      </c>
      <c r="HR46" s="235">
        <f t="shared" ref="HR46:HR57" si="460">IF(COUNTIF($CR46:$CT46, $HZ$1)&gt;0, HR$2, 0)</f>
        <v>0</v>
      </c>
      <c r="HS46" s="235">
        <f t="shared" ref="HS46:HS57" si="461">IF(COUNTIF($CU46:$CW46, $HZ$1)&gt;0, HS$2, 0)</f>
        <v>0</v>
      </c>
      <c r="HT46" s="235">
        <f t="shared" ref="HT46:HT57" si="462">IF(COUNTIF($CX46:$CZ46, $HZ$1)&gt;0, HT$2, 0)</f>
        <v>0</v>
      </c>
      <c r="HU46" s="235">
        <f t="shared" ref="HU46:HU57" si="463">IF(COUNTIF($DA46:$DC46, $HZ$1)&gt;0, HU$2, 0)</f>
        <v>0</v>
      </c>
      <c r="HV46" s="235">
        <f t="shared" ref="HV46:HV57" si="464">IF(COUNTIF($DD46:$DF46, $HZ$1)&gt;0, HV$2, 0)</f>
        <v>0</v>
      </c>
      <c r="HW46" s="235">
        <f t="shared" ref="HW46:HW57" si="465">IF(COUNTIF($DG46:$DI46, $HZ$1)&gt;0, HW$2, 0)</f>
        <v>0</v>
      </c>
      <c r="HX46" s="235">
        <f t="shared" ref="HX46:HX57" si="466">IF(COUNTIF($DJ46:$DL46, $HZ$1)&gt;0, HX$2, 0)</f>
        <v>0</v>
      </c>
      <c r="HY46" s="235">
        <f t="shared" ref="HY46:HY57" si="467">IF(COUNTIF($DM46:$DO46, $HZ$1)&gt;0, HY$2, 0)</f>
        <v>0</v>
      </c>
      <c r="HZ46" s="236">
        <f t="shared" si="107"/>
        <v>0</v>
      </c>
      <c r="IA46" s="238">
        <f t="shared" ref="IA46:IA57" si="468">IF(COUNTIF($DJ46:$DL46, $IC$1)&gt;0, IA$2, 0)</f>
        <v>0</v>
      </c>
      <c r="IB46" s="237">
        <f t="shared" si="109"/>
        <v>0</v>
      </c>
      <c r="IC46" s="229">
        <f t="shared" ref="IC46:IC57" si="469">IF(MAX($R46:$U46)&gt;=40, IC$2, 0)</f>
        <v>0</v>
      </c>
      <c r="ID46" s="229">
        <f t="shared" ref="ID46:ID57" si="470">IF(MAX($V46:$Y46)&gt;=40, ID$2, 0)</f>
        <v>0</v>
      </c>
      <c r="IE46" s="229">
        <f t="shared" ref="IE46:IE57" si="471">IF(MAX($Z46:$AA46)&gt;=40, IE$2, 0)</f>
        <v>0</v>
      </c>
      <c r="IF46" s="229">
        <f t="shared" ref="IF46:IF57" si="472">IF(MAX($AB46:$AC46)&gt;=40, IF$2, 0)</f>
        <v>0</v>
      </c>
      <c r="IG46" s="230">
        <f t="shared" ref="IG46:IG57" si="473">IF(MAX($AD46:$AF46)&gt;=40, IG$2, 0)</f>
        <v>0</v>
      </c>
      <c r="IH46" s="231">
        <f t="shared" ref="IH46:IH57" si="474">IF(MAX($AG46:$AI46)&gt;=40, IH$2, 0)</f>
        <v>0</v>
      </c>
      <c r="II46" s="231">
        <f t="shared" ref="II46:II57" si="475">IF(MAX($AJ46:$AL46)&gt;=40, II$2, 0)</f>
        <v>0</v>
      </c>
      <c r="IJ46" s="231">
        <f t="shared" ref="IJ46:IJ57" si="476">IF(MAX($AM46:$AO46)&gt;=40, IJ$2, 0)</f>
        <v>0</v>
      </c>
      <c r="IK46" s="231">
        <f t="shared" ref="IK46:IK57" si="477">IF(MAX($AP46:$AR46)&gt;=40, IK$2, 0)</f>
        <v>0</v>
      </c>
      <c r="IL46" s="231">
        <f t="shared" ref="IL46:IL57" si="478">IF(MAX($AS46:$AU46)&gt;=40, IL$2, 0)</f>
        <v>0</v>
      </c>
      <c r="IM46" s="231">
        <f t="shared" ref="IM46:IM57" si="479">IF(MAX($AV46:$AX46)&gt;=40, IM$2, 0)</f>
        <v>0</v>
      </c>
      <c r="IN46" s="231">
        <f t="shared" ref="IN46:IN57" si="480">IF(MAX($AY46:$BA46)&gt;=40, IN$2, 0)</f>
        <v>0</v>
      </c>
      <c r="IO46" s="231">
        <f t="shared" ref="IO46:IO57" si="481">IF(MAX($BB46:$BD46)&gt;=40, IO$2, 0)</f>
        <v>0</v>
      </c>
      <c r="IP46" s="232">
        <f t="shared" ref="IP46:IP57" si="482">IF(MAX($BE46:$BG46)&gt;=40, IP$2, 0)</f>
        <v>0</v>
      </c>
      <c r="IQ46" s="233">
        <f t="shared" ref="IQ46:IQ57" si="483">IF(MAX($BH46:$BJ46)&gt;=40, IQ$2, 0)</f>
        <v>0</v>
      </c>
      <c r="IR46" s="233">
        <f t="shared" ref="IR46:IR57" si="484">IF(MAX($BK46:$BM46)&gt;=40, IR$2, 0)</f>
        <v>0</v>
      </c>
      <c r="IS46" s="233">
        <f t="shared" ref="IS46:IS57" si="485">IF(MAX($BN46:$BP46)&gt;=40, IS$2, 0)</f>
        <v>0</v>
      </c>
      <c r="IT46" s="233">
        <f t="shared" ref="IT46:IT57" si="486">IF(MAX($BQ46:$BS46)&gt;=40, IT$2, 0)</f>
        <v>0</v>
      </c>
      <c r="IU46" s="233">
        <f t="shared" ref="IU46:IU57" si="487">IF(MAX($BT46:$BV46)&gt;=40, IU$2, 0)</f>
        <v>0</v>
      </c>
      <c r="IV46" s="233">
        <f t="shared" ref="IV46:IV57" si="488">IF(MAX($BW46:$BY46)&gt;=40, IV$2, 0)</f>
        <v>0</v>
      </c>
      <c r="IW46" s="233">
        <f t="shared" ref="IW46:IW57" si="489">IF(MAX($BZ46:$CB46)&gt;=40, IW$2, 0)</f>
        <v>0</v>
      </c>
      <c r="IX46" s="233">
        <f t="shared" ref="IX46:IX57" si="490">IF(MAX($CC46:$CE46)&gt;=40, IX$2, 0)</f>
        <v>0</v>
      </c>
      <c r="IY46" s="234">
        <f t="shared" ref="IY46:IY57" si="491">IF(MAX($CF46:$CH46)&gt;=40, IY$2, 0)</f>
        <v>0</v>
      </c>
      <c r="IZ46" s="235">
        <f t="shared" ref="IZ46:IZ57" si="492">IF(MAX($CI46:$CK46)&gt;=40, IZ$2, 0)</f>
        <v>0</v>
      </c>
      <c r="JA46" s="235">
        <f t="shared" ref="JA46:JA57" si="493">IF(MAX($CL46:$CN46)&gt;=40, JA$2, 0)</f>
        <v>0</v>
      </c>
      <c r="JB46" s="235">
        <f t="shared" ref="JB46:JB57" si="494">IF(MAX($CO46:$CQ46)&gt;=40, JB$2, 0)</f>
        <v>0</v>
      </c>
      <c r="JC46" s="235">
        <f t="shared" ref="JC46:JC57" si="495">IF(MAX($CR46:$CT46)&gt;=40, JC$2, 0)</f>
        <v>0</v>
      </c>
      <c r="JD46" s="235">
        <f t="shared" ref="JD46:JD57" si="496">IF(MAX($CU46:$CW46)&gt;=40, JD$2, 0)</f>
        <v>0</v>
      </c>
      <c r="JE46" s="235">
        <f t="shared" ref="JE46:JE57" si="497">IF(MAX($CX46:$CZ46)&gt;=40, JE$2, 0)</f>
        <v>0</v>
      </c>
      <c r="JF46" s="235">
        <f t="shared" ref="JF46:JF57" si="498">IF(MAX($DA46:$DC46)&gt;=40, JF$2, 0)</f>
        <v>0</v>
      </c>
      <c r="JG46" s="235">
        <f t="shared" ref="JG46:JG57" si="499">IF(MAX($DD46:$DF46)&gt;=40, JG$2, 0)</f>
        <v>0</v>
      </c>
      <c r="JH46" s="235">
        <f t="shared" ref="JH46:JH57" si="500">IF(MAX($DG46:$DI46)&gt;=40, JH$2, 0)</f>
        <v>0</v>
      </c>
      <c r="JI46" s="235">
        <f t="shared" ref="JI46:JI57" si="501">IF(MAX($DJ46:$DL46)&gt;=40, JI$2, 0)</f>
        <v>0</v>
      </c>
      <c r="JJ46" s="235">
        <f t="shared" ref="JJ46:JJ57" si="502">IF(MAX($DM46:$DO46)&gt;=40, JJ$2, 0)</f>
        <v>0</v>
      </c>
      <c r="JK46" s="392">
        <f t="shared" si="144"/>
        <v>0</v>
      </c>
      <c r="JL46" s="392">
        <f t="shared" si="145"/>
        <v>0</v>
      </c>
    </row>
    <row r="47" spans="1:272" ht="15" x14ac:dyDescent="0.25">
      <c r="A47" s="13" t="s">
        <v>1123</v>
      </c>
      <c r="B47" s="368">
        <v>1</v>
      </c>
      <c r="C47" s="12" t="s">
        <v>239</v>
      </c>
      <c r="D47" s="399">
        <v>44470</v>
      </c>
      <c r="E47" s="17">
        <v>5</v>
      </c>
      <c r="F47" s="6">
        <v>12672833</v>
      </c>
      <c r="G47" s="17" t="s">
        <v>240</v>
      </c>
      <c r="H47" s="17" t="s">
        <v>241</v>
      </c>
      <c r="I47" s="20" t="s">
        <v>242</v>
      </c>
      <c r="J47" s="6" t="s">
        <v>213</v>
      </c>
      <c r="K47" s="6" t="s">
        <v>213</v>
      </c>
      <c r="L47" s="400"/>
      <c r="M47" s="401" t="s">
        <v>243</v>
      </c>
      <c r="N47" s="656"/>
      <c r="O47" s="654"/>
      <c r="P47" s="708" t="s">
        <v>175</v>
      </c>
      <c r="Q47" s="649"/>
      <c r="R47" s="656"/>
      <c r="S47" s="654"/>
      <c r="T47" s="708" t="s">
        <v>175</v>
      </c>
      <c r="U47" s="649"/>
      <c r="V47" s="665">
        <v>79.949996948242188</v>
      </c>
      <c r="W47" s="103"/>
      <c r="X47" s="654"/>
      <c r="Y47" s="102"/>
      <c r="Z47" s="21">
        <v>71.180000000000007</v>
      </c>
      <c r="AA47" s="267"/>
      <c r="AB47" s="21">
        <v>77.150000000000006</v>
      </c>
      <c r="AC47" s="267"/>
      <c r="AD47" s="651">
        <v>100</v>
      </c>
      <c r="AE47" s="652"/>
      <c r="AF47" s="653"/>
      <c r="AG47" s="651">
        <v>100</v>
      </c>
      <c r="AH47" s="652"/>
      <c r="AI47" s="653"/>
      <c r="AJ47" s="651">
        <v>100</v>
      </c>
      <c r="AK47" s="652"/>
      <c r="AL47" s="653"/>
      <c r="AM47" s="651">
        <v>100</v>
      </c>
      <c r="AN47" s="652"/>
      <c r="AO47" s="653"/>
      <c r="AP47" s="651">
        <v>100</v>
      </c>
      <c r="AQ47" s="652"/>
      <c r="AR47" s="653"/>
      <c r="AS47" s="651">
        <v>100</v>
      </c>
      <c r="AT47" s="652"/>
      <c r="AU47" s="653"/>
      <c r="AV47" s="651">
        <v>100</v>
      </c>
      <c r="AW47" s="652"/>
      <c r="AX47" s="653"/>
      <c r="AY47" s="651">
        <v>100</v>
      </c>
      <c r="AZ47" s="652"/>
      <c r="BA47" s="653"/>
      <c r="BB47" s="651">
        <v>100</v>
      </c>
      <c r="BC47" s="652"/>
      <c r="BD47" s="653"/>
      <c r="BE47" s="665">
        <v>71.800003051757813</v>
      </c>
      <c r="BF47" s="103"/>
      <c r="BG47" s="267"/>
      <c r="BH47" s="665">
        <v>65.569999694824219</v>
      </c>
      <c r="BI47" s="103"/>
      <c r="BJ47" s="267"/>
      <c r="BK47" s="646" t="s">
        <v>175</v>
      </c>
      <c r="BL47" s="103"/>
      <c r="BM47" s="267"/>
      <c r="BN47" s="665">
        <v>79.360000610351563</v>
      </c>
      <c r="BO47" s="103"/>
      <c r="BP47" s="267"/>
      <c r="BQ47" s="21">
        <v>78</v>
      </c>
      <c r="BR47" s="103"/>
      <c r="BS47" s="267"/>
      <c r="BT47" s="665">
        <v>77.300003051757813</v>
      </c>
      <c r="BU47" s="103"/>
      <c r="BV47" s="267"/>
      <c r="BW47" s="646" t="s">
        <v>175</v>
      </c>
      <c r="BX47" s="103"/>
      <c r="BY47" s="267"/>
      <c r="BZ47" s="646" t="s">
        <v>175</v>
      </c>
      <c r="CA47" s="103"/>
      <c r="CB47" s="267"/>
      <c r="CC47" s="21" t="s">
        <v>177</v>
      </c>
      <c r="CD47" s="284"/>
      <c r="CE47" s="267"/>
      <c r="CF47" s="21"/>
      <c r="CG47" s="103"/>
      <c r="CH47" s="267"/>
      <c r="CI47" s="21"/>
      <c r="CJ47" s="103"/>
      <c r="CK47" s="267"/>
      <c r="CL47" s="21"/>
      <c r="CM47" s="103"/>
      <c r="CN47" s="103"/>
      <c r="CO47" s="103"/>
      <c r="CP47" s="103"/>
      <c r="CQ47" s="267"/>
      <c r="CR47" s="21"/>
      <c r="CS47" s="103"/>
      <c r="CT47" s="267"/>
      <c r="CU47" s="21"/>
      <c r="CV47" s="103"/>
      <c r="CW47" s="267"/>
      <c r="CX47" s="21"/>
      <c r="CY47" s="103"/>
      <c r="CZ47" s="267"/>
      <c r="DA47" s="21"/>
      <c r="DB47" s="103"/>
      <c r="DC47" s="267"/>
      <c r="DD47" s="21"/>
      <c r="DE47" s="103"/>
      <c r="DF47" s="267"/>
      <c r="DG47" s="21"/>
      <c r="DH47" s="103"/>
      <c r="DI47" s="267"/>
      <c r="DJ47" s="21"/>
      <c r="DK47" s="103"/>
      <c r="DL47" s="267"/>
      <c r="DM47" s="21"/>
      <c r="DN47" s="103"/>
      <c r="DO47" s="267"/>
      <c r="DP47" s="213"/>
      <c r="DQ47" s="212"/>
      <c r="DR47" s="212"/>
      <c r="DS47" s="279">
        <f t="shared" ref="DS47:DS51" si="503">AVERAGE(BE47:DO47)</f>
        <v>74.406001281738284</v>
      </c>
      <c r="DT47" s="214"/>
      <c r="DU47" s="215">
        <f t="shared" ref="DU47:DU51" si="504">IF(DS47&gt;80, 4, (DS47-50)/20+2.5)</f>
        <v>3.7203000640869144</v>
      </c>
      <c r="DV47" s="618">
        <f t="shared" si="362"/>
        <v>0</v>
      </c>
      <c r="DW47" s="228">
        <f t="shared" si="363"/>
        <v>0</v>
      </c>
      <c r="DX47" s="229">
        <f t="shared" si="364"/>
        <v>0</v>
      </c>
      <c r="DY47" s="229">
        <f t="shared" si="365"/>
        <v>0</v>
      </c>
      <c r="DZ47" s="229">
        <f t="shared" si="366"/>
        <v>0</v>
      </c>
      <c r="EA47" s="229">
        <f t="shared" si="367"/>
        <v>0</v>
      </c>
      <c r="EB47" s="230">
        <f t="shared" si="368"/>
        <v>0</v>
      </c>
      <c r="EC47" s="231">
        <f t="shared" si="369"/>
        <v>0</v>
      </c>
      <c r="ED47" s="231">
        <f t="shared" si="370"/>
        <v>0</v>
      </c>
      <c r="EE47" s="231">
        <f t="shared" si="371"/>
        <v>0</v>
      </c>
      <c r="EF47" s="231">
        <f t="shared" si="372"/>
        <v>0</v>
      </c>
      <c r="EG47" s="231">
        <f t="shared" si="373"/>
        <v>0</v>
      </c>
      <c r="EH47" s="231">
        <f t="shared" si="374"/>
        <v>0</v>
      </c>
      <c r="EI47" s="231">
        <f t="shared" si="375"/>
        <v>0</v>
      </c>
      <c r="EJ47" s="231">
        <f t="shared" si="376"/>
        <v>0</v>
      </c>
      <c r="EK47" s="232">
        <f t="shared" si="377"/>
        <v>0</v>
      </c>
      <c r="EL47" s="233">
        <f t="shared" si="378"/>
        <v>0</v>
      </c>
      <c r="EM47" s="233">
        <f t="shared" si="379"/>
        <v>0</v>
      </c>
      <c r="EN47" s="233">
        <f t="shared" si="380"/>
        <v>0</v>
      </c>
      <c r="EO47" s="233">
        <f t="shared" si="381"/>
        <v>0</v>
      </c>
      <c r="EP47" s="233">
        <f t="shared" si="382"/>
        <v>0</v>
      </c>
      <c r="EQ47" s="233">
        <f t="shared" si="383"/>
        <v>0</v>
      </c>
      <c r="ER47" s="233">
        <f t="shared" si="384"/>
        <v>0</v>
      </c>
      <c r="ES47" s="233">
        <f t="shared" si="385"/>
        <v>0</v>
      </c>
      <c r="ET47" s="234">
        <f t="shared" si="386"/>
        <v>0</v>
      </c>
      <c r="EU47" s="235">
        <f t="shared" si="387"/>
        <v>0</v>
      </c>
      <c r="EV47" s="235">
        <f t="shared" si="388"/>
        <v>0</v>
      </c>
      <c r="EW47" s="235">
        <f t="shared" si="389"/>
        <v>0</v>
      </c>
      <c r="EX47" s="235">
        <f t="shared" si="390"/>
        <v>0</v>
      </c>
      <c r="EY47" s="235">
        <f t="shared" si="391"/>
        <v>0</v>
      </c>
      <c r="EZ47" s="235">
        <f t="shared" si="392"/>
        <v>0</v>
      </c>
      <c r="FA47" s="235">
        <f t="shared" si="393"/>
        <v>0</v>
      </c>
      <c r="FB47" s="235">
        <f t="shared" si="394"/>
        <v>0</v>
      </c>
      <c r="FC47" s="235">
        <f t="shared" si="395"/>
        <v>0</v>
      </c>
      <c r="FD47" s="235">
        <f t="shared" si="396"/>
        <v>0</v>
      </c>
      <c r="FE47" s="235">
        <f t="shared" si="397"/>
        <v>0</v>
      </c>
      <c r="FF47" s="236">
        <f t="shared" ref="FF47:FF57" si="505">SUM(DW47:FE47)</f>
        <v>0</v>
      </c>
      <c r="FG47" s="237">
        <f t="shared" si="398"/>
        <v>3</v>
      </c>
      <c r="FH47" s="229">
        <f t="shared" si="399"/>
        <v>3</v>
      </c>
      <c r="FI47" s="229">
        <f t="shared" si="400"/>
        <v>0</v>
      </c>
      <c r="FJ47" s="229">
        <f t="shared" si="401"/>
        <v>0</v>
      </c>
      <c r="FK47" s="229">
        <f t="shared" si="402"/>
        <v>0</v>
      </c>
      <c r="FL47" s="230">
        <f t="shared" si="403"/>
        <v>0</v>
      </c>
      <c r="FM47" s="231">
        <f t="shared" si="404"/>
        <v>0</v>
      </c>
      <c r="FN47" s="231">
        <f t="shared" si="405"/>
        <v>0</v>
      </c>
      <c r="FO47" s="231">
        <f t="shared" si="406"/>
        <v>0</v>
      </c>
      <c r="FP47" s="231">
        <f t="shared" si="407"/>
        <v>0</v>
      </c>
      <c r="FQ47" s="231">
        <f t="shared" si="408"/>
        <v>0</v>
      </c>
      <c r="FR47" s="231">
        <f t="shared" si="409"/>
        <v>0</v>
      </c>
      <c r="FS47" s="231">
        <f t="shared" si="410"/>
        <v>0</v>
      </c>
      <c r="FT47" s="231">
        <f t="shared" si="411"/>
        <v>0</v>
      </c>
      <c r="FU47" s="232">
        <f t="shared" si="412"/>
        <v>0</v>
      </c>
      <c r="FV47" s="233">
        <f t="shared" si="413"/>
        <v>0</v>
      </c>
      <c r="FW47" s="233">
        <f t="shared" si="414"/>
        <v>5</v>
      </c>
      <c r="FX47" s="233">
        <f t="shared" si="415"/>
        <v>0</v>
      </c>
      <c r="FY47" s="233">
        <f t="shared" si="416"/>
        <v>0</v>
      </c>
      <c r="FZ47" s="233">
        <f t="shared" si="417"/>
        <v>0</v>
      </c>
      <c r="GA47" s="233">
        <f t="shared" si="418"/>
        <v>4</v>
      </c>
      <c r="GB47" s="233">
        <f t="shared" si="419"/>
        <v>4</v>
      </c>
      <c r="GC47" s="233">
        <f t="shared" si="420"/>
        <v>0</v>
      </c>
      <c r="GD47" s="234">
        <f t="shared" si="421"/>
        <v>0</v>
      </c>
      <c r="GE47" s="235">
        <f t="shared" si="422"/>
        <v>0</v>
      </c>
      <c r="GF47" s="235">
        <f t="shared" si="423"/>
        <v>0</v>
      </c>
      <c r="GG47" s="235">
        <f t="shared" si="424"/>
        <v>0</v>
      </c>
      <c r="GH47" s="235">
        <f t="shared" si="425"/>
        <v>0</v>
      </c>
      <c r="GI47" s="235">
        <f t="shared" si="426"/>
        <v>0</v>
      </c>
      <c r="GJ47" s="235">
        <f t="shared" si="427"/>
        <v>0</v>
      </c>
      <c r="GK47" s="235">
        <f t="shared" si="428"/>
        <v>0</v>
      </c>
      <c r="GL47" s="235">
        <f t="shared" si="429"/>
        <v>0</v>
      </c>
      <c r="GM47" s="235">
        <f t="shared" si="430"/>
        <v>0</v>
      </c>
      <c r="GN47" s="235">
        <f t="shared" si="431"/>
        <v>0</v>
      </c>
      <c r="GO47" s="235">
        <f t="shared" si="432"/>
        <v>0</v>
      </c>
      <c r="GP47" s="236">
        <f t="shared" ref="GP47:GP57" si="506">SUM(FG47:GO47)</f>
        <v>19</v>
      </c>
      <c r="GQ47" s="237">
        <f t="shared" si="433"/>
        <v>0</v>
      </c>
      <c r="GR47" s="229">
        <f t="shared" si="434"/>
        <v>0</v>
      </c>
      <c r="GS47" s="229">
        <f t="shared" si="435"/>
        <v>0</v>
      </c>
      <c r="GT47" s="229">
        <f t="shared" si="436"/>
        <v>0</v>
      </c>
      <c r="GU47" s="229">
        <f t="shared" si="437"/>
        <v>0</v>
      </c>
      <c r="GV47" s="230">
        <f t="shared" si="438"/>
        <v>0</v>
      </c>
      <c r="GW47" s="231">
        <f t="shared" si="439"/>
        <v>0</v>
      </c>
      <c r="GX47" s="231">
        <f t="shared" si="440"/>
        <v>0</v>
      </c>
      <c r="GY47" s="231">
        <f t="shared" si="441"/>
        <v>0</v>
      </c>
      <c r="GZ47" s="231">
        <f t="shared" si="442"/>
        <v>0</v>
      </c>
      <c r="HA47" s="231">
        <f t="shared" si="443"/>
        <v>0</v>
      </c>
      <c r="HB47" s="231">
        <f t="shared" si="444"/>
        <v>0</v>
      </c>
      <c r="HC47" s="231">
        <f t="shared" si="445"/>
        <v>0</v>
      </c>
      <c r="HD47" s="231">
        <f t="shared" si="446"/>
        <v>0</v>
      </c>
      <c r="HE47" s="232">
        <f t="shared" si="447"/>
        <v>0</v>
      </c>
      <c r="HF47" s="233">
        <f t="shared" si="448"/>
        <v>0</v>
      </c>
      <c r="HG47" s="233">
        <f t="shared" si="449"/>
        <v>0</v>
      </c>
      <c r="HH47" s="233">
        <f t="shared" si="450"/>
        <v>0</v>
      </c>
      <c r="HI47" s="233">
        <f t="shared" si="451"/>
        <v>0</v>
      </c>
      <c r="HJ47" s="233">
        <f t="shared" si="452"/>
        <v>0</v>
      </c>
      <c r="HK47" s="233">
        <f t="shared" si="453"/>
        <v>0</v>
      </c>
      <c r="HL47" s="233">
        <f t="shared" si="454"/>
        <v>0</v>
      </c>
      <c r="HM47" s="233">
        <f t="shared" si="455"/>
        <v>6</v>
      </c>
      <c r="HN47" s="234">
        <f t="shared" si="456"/>
        <v>0</v>
      </c>
      <c r="HO47" s="235">
        <f t="shared" si="457"/>
        <v>0</v>
      </c>
      <c r="HP47" s="235">
        <f t="shared" si="458"/>
        <v>0</v>
      </c>
      <c r="HQ47" s="235">
        <f t="shared" si="459"/>
        <v>0</v>
      </c>
      <c r="HR47" s="235">
        <f t="shared" si="460"/>
        <v>0</v>
      </c>
      <c r="HS47" s="235">
        <f t="shared" si="461"/>
        <v>0</v>
      </c>
      <c r="HT47" s="235">
        <f t="shared" si="462"/>
        <v>0</v>
      </c>
      <c r="HU47" s="235">
        <f t="shared" si="463"/>
        <v>0</v>
      </c>
      <c r="HV47" s="235">
        <f t="shared" si="464"/>
        <v>0</v>
      </c>
      <c r="HW47" s="235">
        <f t="shared" si="465"/>
        <v>0</v>
      </c>
      <c r="HX47" s="235">
        <f t="shared" si="466"/>
        <v>0</v>
      </c>
      <c r="HY47" s="235">
        <f t="shared" si="467"/>
        <v>0</v>
      </c>
      <c r="HZ47" s="236">
        <f t="shared" ref="HZ47:HZ57" si="507">SUM(GQ47:HY47)</f>
        <v>6</v>
      </c>
      <c r="IA47" s="238">
        <f t="shared" si="468"/>
        <v>0</v>
      </c>
      <c r="IB47" s="237">
        <f t="shared" ref="IB47:IB57" si="508">IF(MAX($N47:$Q47)&gt;=40, IB$2, 0)</f>
        <v>0</v>
      </c>
      <c r="IC47" s="229">
        <f t="shared" si="469"/>
        <v>0</v>
      </c>
      <c r="ID47" s="229">
        <f t="shared" si="470"/>
        <v>3</v>
      </c>
      <c r="IE47" s="229">
        <f t="shared" si="471"/>
        <v>3</v>
      </c>
      <c r="IF47" s="229">
        <f t="shared" si="472"/>
        <v>2</v>
      </c>
      <c r="IG47" s="230">
        <f t="shared" si="473"/>
        <v>15</v>
      </c>
      <c r="IH47" s="231">
        <f t="shared" si="474"/>
        <v>10</v>
      </c>
      <c r="II47" s="231">
        <f t="shared" si="475"/>
        <v>20</v>
      </c>
      <c r="IJ47" s="231">
        <f t="shared" si="476"/>
        <v>15</v>
      </c>
      <c r="IK47" s="231">
        <f t="shared" si="477"/>
        <v>15</v>
      </c>
      <c r="IL47" s="231">
        <f t="shared" si="478"/>
        <v>5</v>
      </c>
      <c r="IM47" s="231">
        <f t="shared" si="479"/>
        <v>15</v>
      </c>
      <c r="IN47" s="231">
        <f t="shared" si="480"/>
        <v>15</v>
      </c>
      <c r="IO47" s="231">
        <f t="shared" si="481"/>
        <v>10</v>
      </c>
      <c r="IP47" s="232">
        <f t="shared" si="482"/>
        <v>10</v>
      </c>
      <c r="IQ47" s="233">
        <f t="shared" si="483"/>
        <v>20</v>
      </c>
      <c r="IR47" s="233">
        <f t="shared" si="484"/>
        <v>0</v>
      </c>
      <c r="IS47" s="233">
        <f t="shared" si="485"/>
        <v>15</v>
      </c>
      <c r="IT47" s="233">
        <f t="shared" si="486"/>
        <v>20</v>
      </c>
      <c r="IU47" s="233">
        <f t="shared" si="487"/>
        <v>10</v>
      </c>
      <c r="IV47" s="233">
        <f t="shared" si="488"/>
        <v>0</v>
      </c>
      <c r="IW47" s="233">
        <f t="shared" si="489"/>
        <v>0</v>
      </c>
      <c r="IX47" s="233">
        <f t="shared" si="490"/>
        <v>0</v>
      </c>
      <c r="IY47" s="234">
        <f t="shared" si="491"/>
        <v>0</v>
      </c>
      <c r="IZ47" s="235">
        <f t="shared" si="492"/>
        <v>0</v>
      </c>
      <c r="JA47" s="235">
        <f t="shared" si="493"/>
        <v>0</v>
      </c>
      <c r="JB47" s="235">
        <f t="shared" si="494"/>
        <v>0</v>
      </c>
      <c r="JC47" s="235">
        <f t="shared" si="495"/>
        <v>0</v>
      </c>
      <c r="JD47" s="235">
        <f t="shared" si="496"/>
        <v>0</v>
      </c>
      <c r="JE47" s="235">
        <f t="shared" si="497"/>
        <v>0</v>
      </c>
      <c r="JF47" s="235">
        <f t="shared" si="498"/>
        <v>0</v>
      </c>
      <c r="JG47" s="235">
        <f t="shared" si="499"/>
        <v>0</v>
      </c>
      <c r="JH47" s="235">
        <f t="shared" si="500"/>
        <v>0</v>
      </c>
      <c r="JI47" s="235">
        <f t="shared" si="501"/>
        <v>0</v>
      </c>
      <c r="JJ47" s="235">
        <f t="shared" si="502"/>
        <v>0</v>
      </c>
      <c r="JK47" s="392">
        <f t="shared" ref="JK47:JK57" si="509">SUM(IG47:IW47, IY47:JJ47)</f>
        <v>195</v>
      </c>
      <c r="JL47" s="392">
        <f t="shared" ref="JL47:JL57" si="510">SUM(IB47:IF47, IX47)</f>
        <v>8</v>
      </c>
    </row>
    <row r="48" spans="1:272" ht="15" x14ac:dyDescent="0.25">
      <c r="A48" s="13" t="s">
        <v>1123</v>
      </c>
      <c r="B48" s="368">
        <v>2</v>
      </c>
      <c r="C48" s="12" t="s">
        <v>244</v>
      </c>
      <c r="D48" s="399">
        <v>44470</v>
      </c>
      <c r="E48" s="17">
        <v>5</v>
      </c>
      <c r="F48" s="6">
        <v>12672888</v>
      </c>
      <c r="G48" s="17" t="s">
        <v>245</v>
      </c>
      <c r="H48" s="17" t="s">
        <v>246</v>
      </c>
      <c r="I48" s="20" t="s">
        <v>247</v>
      </c>
      <c r="J48" s="6" t="s">
        <v>530</v>
      </c>
      <c r="K48" s="6" t="s">
        <v>543</v>
      </c>
      <c r="L48" s="400" t="s">
        <v>1196</v>
      </c>
      <c r="M48" s="401" t="s">
        <v>248</v>
      </c>
      <c r="N48" s="646" t="s">
        <v>175</v>
      </c>
      <c r="O48" s="103"/>
      <c r="P48" s="101"/>
      <c r="Q48" s="102"/>
      <c r="R48" s="646" t="s">
        <v>175</v>
      </c>
      <c r="S48" s="103"/>
      <c r="T48" s="101"/>
      <c r="U48" s="102"/>
      <c r="V48" s="665">
        <v>80.760002136230469</v>
      </c>
      <c r="W48" s="103"/>
      <c r="X48" s="101"/>
      <c r="Y48" s="102"/>
      <c r="Z48" s="21">
        <v>67.88</v>
      </c>
      <c r="AA48" s="267"/>
      <c r="AB48" s="21">
        <v>70.72</v>
      </c>
      <c r="AC48" s="267"/>
      <c r="AD48" s="651">
        <v>100</v>
      </c>
      <c r="AE48" s="652"/>
      <c r="AF48" s="653"/>
      <c r="AG48" s="651">
        <v>100</v>
      </c>
      <c r="AH48" s="652"/>
      <c r="AI48" s="653"/>
      <c r="AJ48" s="651">
        <v>100</v>
      </c>
      <c r="AK48" s="652"/>
      <c r="AL48" s="653"/>
      <c r="AM48" s="651">
        <v>100</v>
      </c>
      <c r="AN48" s="652"/>
      <c r="AO48" s="653"/>
      <c r="AP48" s="651">
        <v>100</v>
      </c>
      <c r="AQ48" s="652"/>
      <c r="AR48" s="653"/>
      <c r="AS48" s="651">
        <v>100</v>
      </c>
      <c r="AT48" s="652"/>
      <c r="AU48" s="653"/>
      <c r="AV48" s="651">
        <v>100</v>
      </c>
      <c r="AW48" s="652"/>
      <c r="AX48" s="653"/>
      <c r="AY48" s="651">
        <v>100</v>
      </c>
      <c r="AZ48" s="652"/>
      <c r="BA48" s="653"/>
      <c r="BB48" s="651">
        <v>100</v>
      </c>
      <c r="BC48" s="652"/>
      <c r="BD48" s="653"/>
      <c r="BE48" s="665">
        <v>64.800003051757813</v>
      </c>
      <c r="BF48" s="103"/>
      <c r="BG48" s="267"/>
      <c r="BH48" s="665">
        <v>55.400001525878906</v>
      </c>
      <c r="BI48" s="103"/>
      <c r="BJ48" s="267"/>
      <c r="BK48" s="646" t="s">
        <v>175</v>
      </c>
      <c r="BL48" s="103"/>
      <c r="BM48" s="267"/>
      <c r="BN48" s="665">
        <v>55.229999542236328</v>
      </c>
      <c r="BO48" s="103"/>
      <c r="BP48" s="267"/>
      <c r="BQ48" s="21">
        <v>71.5</v>
      </c>
      <c r="BR48" s="103"/>
      <c r="BS48" s="267"/>
      <c r="BT48" s="665">
        <v>72.699996948242188</v>
      </c>
      <c r="BU48" s="103"/>
      <c r="BV48" s="267"/>
      <c r="BW48" s="646" t="s">
        <v>175</v>
      </c>
      <c r="BX48" s="103"/>
      <c r="BY48" s="267"/>
      <c r="BZ48" s="646" t="s">
        <v>175</v>
      </c>
      <c r="CA48" s="103"/>
      <c r="CB48" s="267"/>
      <c r="CC48" s="21" t="s">
        <v>177</v>
      </c>
      <c r="CD48" s="284"/>
      <c r="CE48" s="267"/>
      <c r="CF48" s="21"/>
      <c r="CG48" s="103"/>
      <c r="CH48" s="267"/>
      <c r="CI48" s="21"/>
      <c r="CJ48" s="103"/>
      <c r="CK48" s="267"/>
      <c r="CL48" s="21"/>
      <c r="CM48" s="103"/>
      <c r="CN48" s="103"/>
      <c r="CO48" s="103"/>
      <c r="CP48" s="103"/>
      <c r="CQ48" s="267"/>
      <c r="CR48" s="21"/>
      <c r="CS48" s="103"/>
      <c r="CT48" s="267"/>
      <c r="CU48" s="21"/>
      <c r="CV48" s="103"/>
      <c r="CW48" s="267"/>
      <c r="CX48" s="21"/>
      <c r="CY48" s="103"/>
      <c r="CZ48" s="267"/>
      <c r="DA48" s="21"/>
      <c r="DB48" s="103"/>
      <c r="DC48" s="267"/>
      <c r="DD48" s="21"/>
      <c r="DE48" s="103"/>
      <c r="DF48" s="267"/>
      <c r="DG48" s="21"/>
      <c r="DH48" s="103"/>
      <c r="DI48" s="267"/>
      <c r="DJ48" s="21"/>
      <c r="DK48" s="103"/>
      <c r="DL48" s="267"/>
      <c r="DM48" s="21"/>
      <c r="DN48" s="103"/>
      <c r="DO48" s="267"/>
      <c r="DP48" s="213"/>
      <c r="DQ48" s="212"/>
      <c r="DR48" s="212"/>
      <c r="DS48" s="279">
        <f t="shared" si="503"/>
        <v>63.926000213623048</v>
      </c>
      <c r="DT48" s="214"/>
      <c r="DU48" s="215">
        <f t="shared" si="504"/>
        <v>3.1963000106811523</v>
      </c>
      <c r="DV48" s="618">
        <f t="shared" si="362"/>
        <v>0</v>
      </c>
      <c r="DW48" s="228">
        <f t="shared" si="363"/>
        <v>0</v>
      </c>
      <c r="DX48" s="229">
        <f t="shared" si="364"/>
        <v>0</v>
      </c>
      <c r="DY48" s="229">
        <f t="shared" si="365"/>
        <v>0</v>
      </c>
      <c r="DZ48" s="229">
        <f t="shared" si="366"/>
        <v>0</v>
      </c>
      <c r="EA48" s="229">
        <f t="shared" si="367"/>
        <v>0</v>
      </c>
      <c r="EB48" s="230">
        <f t="shared" si="368"/>
        <v>0</v>
      </c>
      <c r="EC48" s="231">
        <f t="shared" si="369"/>
        <v>0</v>
      </c>
      <c r="ED48" s="231">
        <f t="shared" si="370"/>
        <v>0</v>
      </c>
      <c r="EE48" s="231">
        <f t="shared" si="371"/>
        <v>0</v>
      </c>
      <c r="EF48" s="231">
        <f t="shared" si="372"/>
        <v>0</v>
      </c>
      <c r="EG48" s="231">
        <f t="shared" si="373"/>
        <v>0</v>
      </c>
      <c r="EH48" s="231">
        <f t="shared" si="374"/>
        <v>0</v>
      </c>
      <c r="EI48" s="231">
        <f t="shared" si="375"/>
        <v>0</v>
      </c>
      <c r="EJ48" s="231">
        <f t="shared" si="376"/>
        <v>0</v>
      </c>
      <c r="EK48" s="232">
        <f t="shared" si="377"/>
        <v>0</v>
      </c>
      <c r="EL48" s="233">
        <f t="shared" si="378"/>
        <v>0</v>
      </c>
      <c r="EM48" s="233">
        <f t="shared" si="379"/>
        <v>0</v>
      </c>
      <c r="EN48" s="233">
        <f t="shared" si="380"/>
        <v>0</v>
      </c>
      <c r="EO48" s="233">
        <f t="shared" si="381"/>
        <v>0</v>
      </c>
      <c r="EP48" s="233">
        <f t="shared" si="382"/>
        <v>0</v>
      </c>
      <c r="EQ48" s="233">
        <f t="shared" si="383"/>
        <v>0</v>
      </c>
      <c r="ER48" s="233">
        <f t="shared" si="384"/>
        <v>0</v>
      </c>
      <c r="ES48" s="233">
        <f t="shared" si="385"/>
        <v>0</v>
      </c>
      <c r="ET48" s="234">
        <f t="shared" si="386"/>
        <v>0</v>
      </c>
      <c r="EU48" s="235">
        <f t="shared" si="387"/>
        <v>0</v>
      </c>
      <c r="EV48" s="235">
        <f t="shared" si="388"/>
        <v>0</v>
      </c>
      <c r="EW48" s="235">
        <f t="shared" si="389"/>
        <v>0</v>
      </c>
      <c r="EX48" s="235">
        <f t="shared" si="390"/>
        <v>0</v>
      </c>
      <c r="EY48" s="235">
        <f t="shared" si="391"/>
        <v>0</v>
      </c>
      <c r="EZ48" s="235">
        <f t="shared" si="392"/>
        <v>0</v>
      </c>
      <c r="FA48" s="235">
        <f t="shared" si="393"/>
        <v>0</v>
      </c>
      <c r="FB48" s="235">
        <f t="shared" si="394"/>
        <v>0</v>
      </c>
      <c r="FC48" s="235">
        <f t="shared" si="395"/>
        <v>0</v>
      </c>
      <c r="FD48" s="235">
        <f t="shared" si="396"/>
        <v>0</v>
      </c>
      <c r="FE48" s="235">
        <f t="shared" si="397"/>
        <v>0</v>
      </c>
      <c r="FF48" s="236">
        <f t="shared" si="505"/>
        <v>0</v>
      </c>
      <c r="FG48" s="237">
        <f t="shared" si="398"/>
        <v>3</v>
      </c>
      <c r="FH48" s="229">
        <f t="shared" si="399"/>
        <v>3</v>
      </c>
      <c r="FI48" s="229">
        <f t="shared" si="400"/>
        <v>0</v>
      </c>
      <c r="FJ48" s="229">
        <f t="shared" si="401"/>
        <v>0</v>
      </c>
      <c r="FK48" s="229">
        <f t="shared" si="402"/>
        <v>0</v>
      </c>
      <c r="FL48" s="230">
        <f t="shared" si="403"/>
        <v>0</v>
      </c>
      <c r="FM48" s="231">
        <f t="shared" si="404"/>
        <v>0</v>
      </c>
      <c r="FN48" s="231">
        <f t="shared" si="405"/>
        <v>0</v>
      </c>
      <c r="FO48" s="231">
        <f t="shared" si="406"/>
        <v>0</v>
      </c>
      <c r="FP48" s="231">
        <f t="shared" si="407"/>
        <v>0</v>
      </c>
      <c r="FQ48" s="231">
        <f t="shared" si="408"/>
        <v>0</v>
      </c>
      <c r="FR48" s="231">
        <f t="shared" si="409"/>
        <v>0</v>
      </c>
      <c r="FS48" s="231">
        <f t="shared" si="410"/>
        <v>0</v>
      </c>
      <c r="FT48" s="231">
        <f t="shared" si="411"/>
        <v>0</v>
      </c>
      <c r="FU48" s="232">
        <f t="shared" si="412"/>
        <v>0</v>
      </c>
      <c r="FV48" s="233">
        <f t="shared" si="413"/>
        <v>0</v>
      </c>
      <c r="FW48" s="233">
        <f t="shared" si="414"/>
        <v>5</v>
      </c>
      <c r="FX48" s="233">
        <f t="shared" si="415"/>
        <v>0</v>
      </c>
      <c r="FY48" s="233">
        <f t="shared" si="416"/>
        <v>0</v>
      </c>
      <c r="FZ48" s="233">
        <f t="shared" si="417"/>
        <v>0</v>
      </c>
      <c r="GA48" s="233">
        <f t="shared" si="418"/>
        <v>4</v>
      </c>
      <c r="GB48" s="233">
        <f t="shared" si="419"/>
        <v>4</v>
      </c>
      <c r="GC48" s="233">
        <f t="shared" si="420"/>
        <v>0</v>
      </c>
      <c r="GD48" s="234">
        <f t="shared" si="421"/>
        <v>0</v>
      </c>
      <c r="GE48" s="235">
        <f t="shared" si="422"/>
        <v>0</v>
      </c>
      <c r="GF48" s="235">
        <f t="shared" si="423"/>
        <v>0</v>
      </c>
      <c r="GG48" s="235">
        <f t="shared" si="424"/>
        <v>0</v>
      </c>
      <c r="GH48" s="235">
        <f t="shared" si="425"/>
        <v>0</v>
      </c>
      <c r="GI48" s="235">
        <f t="shared" si="426"/>
        <v>0</v>
      </c>
      <c r="GJ48" s="235">
        <f t="shared" si="427"/>
        <v>0</v>
      </c>
      <c r="GK48" s="235">
        <f t="shared" si="428"/>
        <v>0</v>
      </c>
      <c r="GL48" s="235">
        <f t="shared" si="429"/>
        <v>0</v>
      </c>
      <c r="GM48" s="235">
        <f t="shared" si="430"/>
        <v>0</v>
      </c>
      <c r="GN48" s="235">
        <f t="shared" si="431"/>
        <v>0</v>
      </c>
      <c r="GO48" s="235">
        <f t="shared" si="432"/>
        <v>0</v>
      </c>
      <c r="GP48" s="236">
        <f t="shared" si="506"/>
        <v>19</v>
      </c>
      <c r="GQ48" s="237">
        <f t="shared" si="433"/>
        <v>0</v>
      </c>
      <c r="GR48" s="229">
        <f t="shared" si="434"/>
        <v>0</v>
      </c>
      <c r="GS48" s="229">
        <f t="shared" si="435"/>
        <v>0</v>
      </c>
      <c r="GT48" s="229">
        <f t="shared" si="436"/>
        <v>0</v>
      </c>
      <c r="GU48" s="229">
        <f t="shared" si="437"/>
        <v>0</v>
      </c>
      <c r="GV48" s="230">
        <f t="shared" si="438"/>
        <v>0</v>
      </c>
      <c r="GW48" s="231">
        <f t="shared" si="439"/>
        <v>0</v>
      </c>
      <c r="GX48" s="231">
        <f t="shared" si="440"/>
        <v>0</v>
      </c>
      <c r="GY48" s="231">
        <f t="shared" si="441"/>
        <v>0</v>
      </c>
      <c r="GZ48" s="231">
        <f t="shared" si="442"/>
        <v>0</v>
      </c>
      <c r="HA48" s="231">
        <f t="shared" si="443"/>
        <v>0</v>
      </c>
      <c r="HB48" s="231">
        <f t="shared" si="444"/>
        <v>0</v>
      </c>
      <c r="HC48" s="231">
        <f t="shared" si="445"/>
        <v>0</v>
      </c>
      <c r="HD48" s="231">
        <f t="shared" si="446"/>
        <v>0</v>
      </c>
      <c r="HE48" s="232">
        <f t="shared" si="447"/>
        <v>0</v>
      </c>
      <c r="HF48" s="233">
        <f t="shared" si="448"/>
        <v>0</v>
      </c>
      <c r="HG48" s="233">
        <f t="shared" si="449"/>
        <v>0</v>
      </c>
      <c r="HH48" s="233">
        <f t="shared" si="450"/>
        <v>0</v>
      </c>
      <c r="HI48" s="233">
        <f t="shared" si="451"/>
        <v>0</v>
      </c>
      <c r="HJ48" s="233">
        <f t="shared" si="452"/>
        <v>0</v>
      </c>
      <c r="HK48" s="233">
        <f t="shared" si="453"/>
        <v>0</v>
      </c>
      <c r="HL48" s="233">
        <f t="shared" si="454"/>
        <v>0</v>
      </c>
      <c r="HM48" s="233">
        <f t="shared" si="455"/>
        <v>6</v>
      </c>
      <c r="HN48" s="234">
        <f t="shared" si="456"/>
        <v>0</v>
      </c>
      <c r="HO48" s="235">
        <f t="shared" si="457"/>
        <v>0</v>
      </c>
      <c r="HP48" s="235">
        <f t="shared" si="458"/>
        <v>0</v>
      </c>
      <c r="HQ48" s="235">
        <f t="shared" si="459"/>
        <v>0</v>
      </c>
      <c r="HR48" s="235">
        <f t="shared" si="460"/>
        <v>0</v>
      </c>
      <c r="HS48" s="235">
        <f t="shared" si="461"/>
        <v>0</v>
      </c>
      <c r="HT48" s="235">
        <f t="shared" si="462"/>
        <v>0</v>
      </c>
      <c r="HU48" s="235">
        <f t="shared" si="463"/>
        <v>0</v>
      </c>
      <c r="HV48" s="235">
        <f t="shared" si="464"/>
        <v>0</v>
      </c>
      <c r="HW48" s="235">
        <f t="shared" si="465"/>
        <v>0</v>
      </c>
      <c r="HX48" s="235">
        <f t="shared" si="466"/>
        <v>0</v>
      </c>
      <c r="HY48" s="235">
        <f t="shared" si="467"/>
        <v>0</v>
      </c>
      <c r="HZ48" s="236">
        <f t="shared" si="507"/>
        <v>6</v>
      </c>
      <c r="IA48" s="238">
        <f t="shared" si="468"/>
        <v>0</v>
      </c>
      <c r="IB48" s="237">
        <f t="shared" si="508"/>
        <v>0</v>
      </c>
      <c r="IC48" s="229">
        <f t="shared" si="469"/>
        <v>0</v>
      </c>
      <c r="ID48" s="229">
        <f t="shared" si="470"/>
        <v>3</v>
      </c>
      <c r="IE48" s="229">
        <f t="shared" si="471"/>
        <v>3</v>
      </c>
      <c r="IF48" s="229">
        <f t="shared" si="472"/>
        <v>2</v>
      </c>
      <c r="IG48" s="230">
        <f t="shared" si="473"/>
        <v>15</v>
      </c>
      <c r="IH48" s="231">
        <f t="shared" si="474"/>
        <v>10</v>
      </c>
      <c r="II48" s="231">
        <f t="shared" si="475"/>
        <v>20</v>
      </c>
      <c r="IJ48" s="231">
        <f t="shared" si="476"/>
        <v>15</v>
      </c>
      <c r="IK48" s="231">
        <f t="shared" si="477"/>
        <v>15</v>
      </c>
      <c r="IL48" s="231">
        <f t="shared" si="478"/>
        <v>5</v>
      </c>
      <c r="IM48" s="231">
        <f t="shared" si="479"/>
        <v>15</v>
      </c>
      <c r="IN48" s="231">
        <f t="shared" si="480"/>
        <v>15</v>
      </c>
      <c r="IO48" s="231">
        <f t="shared" si="481"/>
        <v>10</v>
      </c>
      <c r="IP48" s="232">
        <f t="shared" si="482"/>
        <v>10</v>
      </c>
      <c r="IQ48" s="233">
        <f t="shared" si="483"/>
        <v>20</v>
      </c>
      <c r="IR48" s="233">
        <f t="shared" si="484"/>
        <v>0</v>
      </c>
      <c r="IS48" s="233">
        <f t="shared" si="485"/>
        <v>15</v>
      </c>
      <c r="IT48" s="233">
        <f t="shared" si="486"/>
        <v>20</v>
      </c>
      <c r="IU48" s="233">
        <f t="shared" si="487"/>
        <v>10</v>
      </c>
      <c r="IV48" s="233">
        <f t="shared" si="488"/>
        <v>0</v>
      </c>
      <c r="IW48" s="233">
        <f t="shared" si="489"/>
        <v>0</v>
      </c>
      <c r="IX48" s="233">
        <f t="shared" si="490"/>
        <v>0</v>
      </c>
      <c r="IY48" s="234">
        <f t="shared" si="491"/>
        <v>0</v>
      </c>
      <c r="IZ48" s="235">
        <f t="shared" si="492"/>
        <v>0</v>
      </c>
      <c r="JA48" s="235">
        <f t="shared" si="493"/>
        <v>0</v>
      </c>
      <c r="JB48" s="235">
        <f t="shared" si="494"/>
        <v>0</v>
      </c>
      <c r="JC48" s="235">
        <f t="shared" si="495"/>
        <v>0</v>
      </c>
      <c r="JD48" s="235">
        <f t="shared" si="496"/>
        <v>0</v>
      </c>
      <c r="JE48" s="235">
        <f t="shared" si="497"/>
        <v>0</v>
      </c>
      <c r="JF48" s="235">
        <f t="shared" si="498"/>
        <v>0</v>
      </c>
      <c r="JG48" s="235">
        <f t="shared" si="499"/>
        <v>0</v>
      </c>
      <c r="JH48" s="235">
        <f t="shared" si="500"/>
        <v>0</v>
      </c>
      <c r="JI48" s="235">
        <f t="shared" si="501"/>
        <v>0</v>
      </c>
      <c r="JJ48" s="235">
        <f t="shared" si="502"/>
        <v>0</v>
      </c>
      <c r="JK48" s="392">
        <f t="shared" si="509"/>
        <v>195</v>
      </c>
      <c r="JL48" s="392">
        <f t="shared" si="510"/>
        <v>8</v>
      </c>
    </row>
    <row r="49" spans="1:272" ht="15" x14ac:dyDescent="0.25">
      <c r="A49" s="13" t="s">
        <v>1123</v>
      </c>
      <c r="B49" s="368">
        <v>9</v>
      </c>
      <c r="C49" s="12" t="s">
        <v>249</v>
      </c>
      <c r="D49" s="399">
        <v>44470</v>
      </c>
      <c r="E49" s="17">
        <v>5</v>
      </c>
      <c r="F49" s="6">
        <v>12672844</v>
      </c>
      <c r="G49" s="17" t="s">
        <v>250</v>
      </c>
      <c r="H49" s="17" t="s">
        <v>251</v>
      </c>
      <c r="I49" s="20" t="s">
        <v>252</v>
      </c>
      <c r="J49" s="6"/>
      <c r="K49" s="6"/>
      <c r="L49" s="400" t="s">
        <v>1194</v>
      </c>
      <c r="M49" s="401" t="s">
        <v>253</v>
      </c>
      <c r="N49" s="646" t="s">
        <v>175</v>
      </c>
      <c r="O49" s="103"/>
      <c r="P49" s="101"/>
      <c r="Q49" s="102"/>
      <c r="R49" s="646" t="s">
        <v>175</v>
      </c>
      <c r="S49" s="103"/>
      <c r="T49" s="101"/>
      <c r="U49" s="102"/>
      <c r="V49" s="665">
        <v>78.260002136230469</v>
      </c>
      <c r="W49" s="103"/>
      <c r="X49" s="101"/>
      <c r="Y49" s="102"/>
      <c r="Z49" s="21">
        <v>66</v>
      </c>
      <c r="AA49" s="267"/>
      <c r="AB49" s="21">
        <v>67</v>
      </c>
      <c r="AC49" s="267"/>
      <c r="AD49" s="656">
        <v>100</v>
      </c>
      <c r="AE49" s="654"/>
      <c r="AF49" s="657"/>
      <c r="AG49" s="656">
        <v>100</v>
      </c>
      <c r="AH49" s="654"/>
      <c r="AI49" s="657"/>
      <c r="AJ49" s="656">
        <v>100</v>
      </c>
      <c r="AK49" s="654"/>
      <c r="AL49" s="657"/>
      <c r="AM49" s="656">
        <v>100</v>
      </c>
      <c r="AN49" s="654"/>
      <c r="AO49" s="657"/>
      <c r="AP49" s="656">
        <v>100</v>
      </c>
      <c r="AQ49" s="654"/>
      <c r="AR49" s="657"/>
      <c r="AS49" s="656">
        <v>100</v>
      </c>
      <c r="AT49" s="654"/>
      <c r="AU49" s="657"/>
      <c r="AV49" s="656">
        <v>100</v>
      </c>
      <c r="AW49" s="654"/>
      <c r="AX49" s="657"/>
      <c r="AY49" s="656">
        <v>100</v>
      </c>
      <c r="AZ49" s="654"/>
      <c r="BA49" s="657"/>
      <c r="BB49" s="656">
        <v>100</v>
      </c>
      <c r="BC49" s="654"/>
      <c r="BD49" s="657"/>
      <c r="BE49" s="665">
        <v>48.799999237060547</v>
      </c>
      <c r="BF49" s="103"/>
      <c r="BG49" s="267"/>
      <c r="BH49" s="665">
        <v>52.650001525878906</v>
      </c>
      <c r="BI49" s="103"/>
      <c r="BJ49" s="267"/>
      <c r="BK49" s="646" t="s">
        <v>175</v>
      </c>
      <c r="BL49" s="103"/>
      <c r="BM49" s="267"/>
      <c r="BN49" s="665">
        <v>46.5</v>
      </c>
      <c r="BO49" s="103"/>
      <c r="BP49" s="267"/>
      <c r="BQ49" s="21">
        <v>67.5</v>
      </c>
      <c r="BR49" s="103"/>
      <c r="BS49" s="267"/>
      <c r="BT49" s="665">
        <v>68</v>
      </c>
      <c r="BU49" s="103"/>
      <c r="BV49" s="267"/>
      <c r="BW49" s="646" t="s">
        <v>175</v>
      </c>
      <c r="BX49" s="103"/>
      <c r="BY49" s="267"/>
      <c r="BZ49" s="646" t="s">
        <v>175</v>
      </c>
      <c r="CA49" s="103"/>
      <c r="CB49" s="267"/>
      <c r="CC49" s="21" t="s">
        <v>177</v>
      </c>
      <c r="CD49" s="284"/>
      <c r="CE49" s="267"/>
      <c r="CF49" s="21"/>
      <c r="CG49" s="103"/>
      <c r="CH49" s="267"/>
      <c r="CI49" s="21"/>
      <c r="CJ49" s="103"/>
      <c r="CK49" s="267"/>
      <c r="CL49" s="21"/>
      <c r="CM49" s="103"/>
      <c r="CN49" s="103"/>
      <c r="CO49" s="103"/>
      <c r="CP49" s="103"/>
      <c r="CQ49" s="267"/>
      <c r="CR49" s="21"/>
      <c r="CS49" s="103"/>
      <c r="CT49" s="267"/>
      <c r="CU49" s="21"/>
      <c r="CV49" s="103"/>
      <c r="CW49" s="267"/>
      <c r="CX49" s="21"/>
      <c r="CY49" s="103"/>
      <c r="CZ49" s="267"/>
      <c r="DA49" s="21"/>
      <c r="DB49" s="103"/>
      <c r="DC49" s="267"/>
      <c r="DD49" s="21"/>
      <c r="DE49" s="103"/>
      <c r="DF49" s="267"/>
      <c r="DG49" s="21"/>
      <c r="DH49" s="103"/>
      <c r="DI49" s="267"/>
      <c r="DJ49" s="21"/>
      <c r="DK49" s="103"/>
      <c r="DL49" s="267"/>
      <c r="DM49" s="21"/>
      <c r="DN49" s="103"/>
      <c r="DO49" s="267"/>
      <c r="DP49" s="213"/>
      <c r="DQ49" s="212"/>
      <c r="DR49" s="212"/>
      <c r="DS49" s="279">
        <f>AVERAGE(BE49:DO49)</f>
        <v>56.690000152587892</v>
      </c>
      <c r="DT49" s="214"/>
      <c r="DU49" s="215">
        <f>IF(DS49&gt;80, 4, (DS49-50)/20+2.5)</f>
        <v>2.8345000076293947</v>
      </c>
      <c r="DV49" s="618">
        <f t="shared" si="362"/>
        <v>0</v>
      </c>
      <c r="DW49" s="228">
        <f t="shared" si="363"/>
        <v>0</v>
      </c>
      <c r="DX49" s="229">
        <f t="shared" si="364"/>
        <v>0</v>
      </c>
      <c r="DY49" s="229">
        <f t="shared" si="365"/>
        <v>0</v>
      </c>
      <c r="DZ49" s="229">
        <f t="shared" si="366"/>
        <v>0</v>
      </c>
      <c r="EA49" s="229">
        <f t="shared" si="367"/>
        <v>0</v>
      </c>
      <c r="EB49" s="230">
        <f t="shared" si="368"/>
        <v>0</v>
      </c>
      <c r="EC49" s="231">
        <f t="shared" si="369"/>
        <v>0</v>
      </c>
      <c r="ED49" s="231">
        <f t="shared" si="370"/>
        <v>0</v>
      </c>
      <c r="EE49" s="231">
        <f t="shared" si="371"/>
        <v>0</v>
      </c>
      <c r="EF49" s="231">
        <f t="shared" si="372"/>
        <v>0</v>
      </c>
      <c r="EG49" s="231">
        <f t="shared" si="373"/>
        <v>0</v>
      </c>
      <c r="EH49" s="231">
        <f t="shared" si="374"/>
        <v>0</v>
      </c>
      <c r="EI49" s="231">
        <f t="shared" si="375"/>
        <v>0</v>
      </c>
      <c r="EJ49" s="231">
        <f t="shared" si="376"/>
        <v>0</v>
      </c>
      <c r="EK49" s="232">
        <f t="shared" si="377"/>
        <v>0</v>
      </c>
      <c r="EL49" s="233">
        <f t="shared" si="378"/>
        <v>0</v>
      </c>
      <c r="EM49" s="233">
        <f t="shared" si="379"/>
        <v>0</v>
      </c>
      <c r="EN49" s="233">
        <f t="shared" si="380"/>
        <v>0</v>
      </c>
      <c r="EO49" s="233">
        <f t="shared" si="381"/>
        <v>0</v>
      </c>
      <c r="EP49" s="233">
        <f t="shared" si="382"/>
        <v>0</v>
      </c>
      <c r="EQ49" s="233">
        <f t="shared" si="383"/>
        <v>0</v>
      </c>
      <c r="ER49" s="233">
        <f t="shared" si="384"/>
        <v>0</v>
      </c>
      <c r="ES49" s="233">
        <f t="shared" si="385"/>
        <v>0</v>
      </c>
      <c r="ET49" s="234">
        <f t="shared" si="386"/>
        <v>0</v>
      </c>
      <c r="EU49" s="235">
        <f t="shared" si="387"/>
        <v>0</v>
      </c>
      <c r="EV49" s="235">
        <f t="shared" si="388"/>
        <v>0</v>
      </c>
      <c r="EW49" s="235">
        <f t="shared" si="389"/>
        <v>0</v>
      </c>
      <c r="EX49" s="235">
        <f t="shared" si="390"/>
        <v>0</v>
      </c>
      <c r="EY49" s="235">
        <f t="shared" si="391"/>
        <v>0</v>
      </c>
      <c r="EZ49" s="235">
        <f t="shared" si="392"/>
        <v>0</v>
      </c>
      <c r="FA49" s="235">
        <f t="shared" si="393"/>
        <v>0</v>
      </c>
      <c r="FB49" s="235">
        <f t="shared" si="394"/>
        <v>0</v>
      </c>
      <c r="FC49" s="235">
        <f t="shared" si="395"/>
        <v>0</v>
      </c>
      <c r="FD49" s="235">
        <f t="shared" si="396"/>
        <v>0</v>
      </c>
      <c r="FE49" s="235">
        <f t="shared" si="397"/>
        <v>0</v>
      </c>
      <c r="FF49" s="236">
        <f t="shared" si="505"/>
        <v>0</v>
      </c>
      <c r="FG49" s="237">
        <f t="shared" si="398"/>
        <v>3</v>
      </c>
      <c r="FH49" s="229">
        <f t="shared" si="399"/>
        <v>3</v>
      </c>
      <c r="FI49" s="229">
        <f t="shared" si="400"/>
        <v>0</v>
      </c>
      <c r="FJ49" s="229">
        <f t="shared" si="401"/>
        <v>0</v>
      </c>
      <c r="FK49" s="229">
        <f t="shared" si="402"/>
        <v>0</v>
      </c>
      <c r="FL49" s="230">
        <f t="shared" si="403"/>
        <v>0</v>
      </c>
      <c r="FM49" s="231">
        <f t="shared" si="404"/>
        <v>0</v>
      </c>
      <c r="FN49" s="231">
        <f t="shared" si="405"/>
        <v>0</v>
      </c>
      <c r="FO49" s="231">
        <f t="shared" si="406"/>
        <v>0</v>
      </c>
      <c r="FP49" s="231">
        <f t="shared" si="407"/>
        <v>0</v>
      </c>
      <c r="FQ49" s="231">
        <f t="shared" si="408"/>
        <v>0</v>
      </c>
      <c r="FR49" s="231">
        <f t="shared" si="409"/>
        <v>0</v>
      </c>
      <c r="FS49" s="231">
        <f t="shared" si="410"/>
        <v>0</v>
      </c>
      <c r="FT49" s="231">
        <f t="shared" si="411"/>
        <v>0</v>
      </c>
      <c r="FU49" s="232">
        <f t="shared" si="412"/>
        <v>0</v>
      </c>
      <c r="FV49" s="233">
        <f t="shared" si="413"/>
        <v>0</v>
      </c>
      <c r="FW49" s="233">
        <f t="shared" si="414"/>
        <v>5</v>
      </c>
      <c r="FX49" s="233">
        <f t="shared" si="415"/>
        <v>0</v>
      </c>
      <c r="FY49" s="233">
        <f t="shared" si="416"/>
        <v>0</v>
      </c>
      <c r="FZ49" s="233">
        <f t="shared" si="417"/>
        <v>0</v>
      </c>
      <c r="GA49" s="233">
        <f t="shared" si="418"/>
        <v>4</v>
      </c>
      <c r="GB49" s="233">
        <f t="shared" si="419"/>
        <v>4</v>
      </c>
      <c r="GC49" s="233">
        <f t="shared" si="420"/>
        <v>0</v>
      </c>
      <c r="GD49" s="234">
        <f t="shared" si="421"/>
        <v>0</v>
      </c>
      <c r="GE49" s="235">
        <f t="shared" si="422"/>
        <v>0</v>
      </c>
      <c r="GF49" s="235">
        <f t="shared" si="423"/>
        <v>0</v>
      </c>
      <c r="GG49" s="235">
        <f t="shared" si="424"/>
        <v>0</v>
      </c>
      <c r="GH49" s="235">
        <f t="shared" si="425"/>
        <v>0</v>
      </c>
      <c r="GI49" s="235">
        <f t="shared" si="426"/>
        <v>0</v>
      </c>
      <c r="GJ49" s="235">
        <f t="shared" si="427"/>
        <v>0</v>
      </c>
      <c r="GK49" s="235">
        <f t="shared" si="428"/>
        <v>0</v>
      </c>
      <c r="GL49" s="235">
        <f t="shared" si="429"/>
        <v>0</v>
      </c>
      <c r="GM49" s="235">
        <f t="shared" si="430"/>
        <v>0</v>
      </c>
      <c r="GN49" s="235">
        <f t="shared" si="431"/>
        <v>0</v>
      </c>
      <c r="GO49" s="235">
        <f t="shared" si="432"/>
        <v>0</v>
      </c>
      <c r="GP49" s="236">
        <f t="shared" si="506"/>
        <v>19</v>
      </c>
      <c r="GQ49" s="237">
        <f t="shared" si="433"/>
        <v>0</v>
      </c>
      <c r="GR49" s="229">
        <f t="shared" si="434"/>
        <v>0</v>
      </c>
      <c r="GS49" s="229">
        <f t="shared" si="435"/>
        <v>0</v>
      </c>
      <c r="GT49" s="229">
        <f t="shared" si="436"/>
        <v>0</v>
      </c>
      <c r="GU49" s="229">
        <f t="shared" si="437"/>
        <v>0</v>
      </c>
      <c r="GV49" s="230">
        <f t="shared" si="438"/>
        <v>0</v>
      </c>
      <c r="GW49" s="231">
        <f t="shared" si="439"/>
        <v>0</v>
      </c>
      <c r="GX49" s="231">
        <f t="shared" si="440"/>
        <v>0</v>
      </c>
      <c r="GY49" s="231">
        <f t="shared" si="441"/>
        <v>0</v>
      </c>
      <c r="GZ49" s="231">
        <f t="shared" si="442"/>
        <v>0</v>
      </c>
      <c r="HA49" s="231">
        <f t="shared" si="443"/>
        <v>0</v>
      </c>
      <c r="HB49" s="231">
        <f t="shared" si="444"/>
        <v>0</v>
      </c>
      <c r="HC49" s="231">
        <f t="shared" si="445"/>
        <v>0</v>
      </c>
      <c r="HD49" s="231">
        <f t="shared" si="446"/>
        <v>0</v>
      </c>
      <c r="HE49" s="232">
        <f t="shared" si="447"/>
        <v>0</v>
      </c>
      <c r="HF49" s="233">
        <f t="shared" si="448"/>
        <v>0</v>
      </c>
      <c r="HG49" s="233">
        <f t="shared" si="449"/>
        <v>0</v>
      </c>
      <c r="HH49" s="233">
        <f t="shared" si="450"/>
        <v>0</v>
      </c>
      <c r="HI49" s="233">
        <f t="shared" si="451"/>
        <v>0</v>
      </c>
      <c r="HJ49" s="233">
        <f t="shared" si="452"/>
        <v>0</v>
      </c>
      <c r="HK49" s="233">
        <f t="shared" si="453"/>
        <v>0</v>
      </c>
      <c r="HL49" s="233">
        <f t="shared" si="454"/>
        <v>0</v>
      </c>
      <c r="HM49" s="233">
        <f t="shared" si="455"/>
        <v>6</v>
      </c>
      <c r="HN49" s="234">
        <f t="shared" si="456"/>
        <v>0</v>
      </c>
      <c r="HO49" s="235">
        <f t="shared" si="457"/>
        <v>0</v>
      </c>
      <c r="HP49" s="235">
        <f t="shared" si="458"/>
        <v>0</v>
      </c>
      <c r="HQ49" s="235">
        <f t="shared" si="459"/>
        <v>0</v>
      </c>
      <c r="HR49" s="235">
        <f t="shared" si="460"/>
        <v>0</v>
      </c>
      <c r="HS49" s="235">
        <f t="shared" si="461"/>
        <v>0</v>
      </c>
      <c r="HT49" s="235">
        <f t="shared" si="462"/>
        <v>0</v>
      </c>
      <c r="HU49" s="235">
        <f t="shared" si="463"/>
        <v>0</v>
      </c>
      <c r="HV49" s="235">
        <f t="shared" si="464"/>
        <v>0</v>
      </c>
      <c r="HW49" s="235">
        <f t="shared" si="465"/>
        <v>0</v>
      </c>
      <c r="HX49" s="235">
        <f t="shared" si="466"/>
        <v>0</v>
      </c>
      <c r="HY49" s="235">
        <f t="shared" si="467"/>
        <v>0</v>
      </c>
      <c r="HZ49" s="236">
        <f t="shared" si="507"/>
        <v>6</v>
      </c>
      <c r="IA49" s="238">
        <f t="shared" si="468"/>
        <v>0</v>
      </c>
      <c r="IB49" s="237">
        <f t="shared" si="508"/>
        <v>0</v>
      </c>
      <c r="IC49" s="229">
        <f t="shared" si="469"/>
        <v>0</v>
      </c>
      <c r="ID49" s="229">
        <f t="shared" si="470"/>
        <v>3</v>
      </c>
      <c r="IE49" s="229">
        <f t="shared" si="471"/>
        <v>3</v>
      </c>
      <c r="IF49" s="229">
        <f t="shared" si="472"/>
        <v>2</v>
      </c>
      <c r="IG49" s="230">
        <f t="shared" si="473"/>
        <v>15</v>
      </c>
      <c r="IH49" s="231">
        <f t="shared" si="474"/>
        <v>10</v>
      </c>
      <c r="II49" s="231">
        <f t="shared" si="475"/>
        <v>20</v>
      </c>
      <c r="IJ49" s="231">
        <f t="shared" si="476"/>
        <v>15</v>
      </c>
      <c r="IK49" s="231">
        <f t="shared" si="477"/>
        <v>15</v>
      </c>
      <c r="IL49" s="231">
        <f t="shared" si="478"/>
        <v>5</v>
      </c>
      <c r="IM49" s="231">
        <f t="shared" si="479"/>
        <v>15</v>
      </c>
      <c r="IN49" s="231">
        <f t="shared" si="480"/>
        <v>15</v>
      </c>
      <c r="IO49" s="231">
        <f t="shared" si="481"/>
        <v>10</v>
      </c>
      <c r="IP49" s="232">
        <f t="shared" si="482"/>
        <v>10</v>
      </c>
      <c r="IQ49" s="233">
        <f t="shared" si="483"/>
        <v>20</v>
      </c>
      <c r="IR49" s="233">
        <f t="shared" si="484"/>
        <v>0</v>
      </c>
      <c r="IS49" s="233">
        <f t="shared" si="485"/>
        <v>15</v>
      </c>
      <c r="IT49" s="233">
        <f t="shared" si="486"/>
        <v>20</v>
      </c>
      <c r="IU49" s="233">
        <f t="shared" si="487"/>
        <v>10</v>
      </c>
      <c r="IV49" s="233">
        <f t="shared" si="488"/>
        <v>0</v>
      </c>
      <c r="IW49" s="233">
        <f t="shared" si="489"/>
        <v>0</v>
      </c>
      <c r="IX49" s="233">
        <f t="shared" si="490"/>
        <v>0</v>
      </c>
      <c r="IY49" s="234">
        <f t="shared" si="491"/>
        <v>0</v>
      </c>
      <c r="IZ49" s="235">
        <f t="shared" si="492"/>
        <v>0</v>
      </c>
      <c r="JA49" s="235">
        <f t="shared" si="493"/>
        <v>0</v>
      </c>
      <c r="JB49" s="235">
        <f t="shared" si="494"/>
        <v>0</v>
      </c>
      <c r="JC49" s="235">
        <f t="shared" si="495"/>
        <v>0</v>
      </c>
      <c r="JD49" s="235">
        <f t="shared" si="496"/>
        <v>0</v>
      </c>
      <c r="JE49" s="235">
        <f t="shared" si="497"/>
        <v>0</v>
      </c>
      <c r="JF49" s="235">
        <f t="shared" si="498"/>
        <v>0</v>
      </c>
      <c r="JG49" s="235">
        <f t="shared" si="499"/>
        <v>0</v>
      </c>
      <c r="JH49" s="235">
        <f t="shared" si="500"/>
        <v>0</v>
      </c>
      <c r="JI49" s="235">
        <f t="shared" si="501"/>
        <v>0</v>
      </c>
      <c r="JJ49" s="235">
        <f t="shared" si="502"/>
        <v>0</v>
      </c>
      <c r="JK49" s="392">
        <f t="shared" si="509"/>
        <v>195</v>
      </c>
      <c r="JL49" s="392">
        <f t="shared" si="510"/>
        <v>8</v>
      </c>
    </row>
    <row r="50" spans="1:272" ht="15" x14ac:dyDescent="0.25">
      <c r="A50" s="13" t="s">
        <v>1123</v>
      </c>
      <c r="B50" s="368">
        <v>1</v>
      </c>
      <c r="C50" s="12" t="s">
        <v>3</v>
      </c>
      <c r="D50" s="399">
        <v>44562</v>
      </c>
      <c r="E50" s="17">
        <v>5</v>
      </c>
      <c r="F50" s="6">
        <v>12672914</v>
      </c>
      <c r="G50" s="17" t="s">
        <v>254</v>
      </c>
      <c r="H50" s="17" t="s">
        <v>255</v>
      </c>
      <c r="I50" s="20" t="s">
        <v>256</v>
      </c>
      <c r="J50" s="6"/>
      <c r="K50" s="6"/>
      <c r="L50" s="400"/>
      <c r="M50" s="401" t="s">
        <v>257</v>
      </c>
      <c r="N50" s="646" t="s">
        <v>175</v>
      </c>
      <c r="O50" s="103"/>
      <c r="P50" s="101"/>
      <c r="Q50" s="102"/>
      <c r="R50" s="646" t="s">
        <v>175</v>
      </c>
      <c r="S50" s="103"/>
      <c r="T50" s="101"/>
      <c r="U50" s="102"/>
      <c r="V50" s="665">
        <v>86.919998168945313</v>
      </c>
      <c r="W50" s="103"/>
      <c r="X50" s="101"/>
      <c r="Y50" s="102"/>
      <c r="Z50" s="21" t="s">
        <v>195</v>
      </c>
      <c r="AA50" s="267"/>
      <c r="AB50" s="646">
        <v>80.099998474121094</v>
      </c>
      <c r="AC50" s="267"/>
      <c r="AD50" s="656">
        <v>100</v>
      </c>
      <c r="AE50" s="654"/>
      <c r="AF50" s="657"/>
      <c r="AG50" s="656">
        <v>100</v>
      </c>
      <c r="AH50" s="654"/>
      <c r="AI50" s="657"/>
      <c r="AJ50" s="656">
        <v>100</v>
      </c>
      <c r="AK50" s="654"/>
      <c r="AL50" s="657"/>
      <c r="AM50" s="656">
        <v>100</v>
      </c>
      <c r="AN50" s="654"/>
      <c r="AO50" s="657"/>
      <c r="AP50" s="656">
        <v>100</v>
      </c>
      <c r="AQ50" s="654"/>
      <c r="AR50" s="657"/>
      <c r="AS50" s="656">
        <v>100</v>
      </c>
      <c r="AT50" s="654"/>
      <c r="AU50" s="657"/>
      <c r="AV50" s="656">
        <v>100</v>
      </c>
      <c r="AW50" s="654"/>
      <c r="AX50" s="657"/>
      <c r="AY50" s="656">
        <v>100</v>
      </c>
      <c r="AZ50" s="654"/>
      <c r="BA50" s="657"/>
      <c r="BB50" s="656">
        <v>100</v>
      </c>
      <c r="BC50" s="654"/>
      <c r="BD50" s="657"/>
      <c r="BE50" s="665">
        <v>62</v>
      </c>
      <c r="BF50" s="103"/>
      <c r="BG50" s="267"/>
      <c r="BH50" s="665">
        <v>56.450000762939453</v>
      </c>
      <c r="BI50" s="103"/>
      <c r="BJ50" s="267"/>
      <c r="BK50" s="646" t="s">
        <v>175</v>
      </c>
      <c r="BL50" s="103"/>
      <c r="BM50" s="267"/>
      <c r="BN50" s="665">
        <v>47.979999542236328</v>
      </c>
      <c r="BO50" s="103"/>
      <c r="BP50" s="267"/>
      <c r="BQ50" s="21">
        <v>58.5</v>
      </c>
      <c r="BR50" s="103"/>
      <c r="BS50" s="267"/>
      <c r="BT50" s="665">
        <v>64.540000915527344</v>
      </c>
      <c r="BU50" s="103"/>
      <c r="BV50" s="267"/>
      <c r="BW50" s="646" t="s">
        <v>175</v>
      </c>
      <c r="BX50" s="103"/>
      <c r="BY50" s="267"/>
      <c r="BZ50" s="646" t="s">
        <v>175</v>
      </c>
      <c r="CA50" s="103"/>
      <c r="CB50" s="267"/>
      <c r="CC50" s="21" t="s">
        <v>177</v>
      </c>
      <c r="CD50" s="284"/>
      <c r="CE50" s="267"/>
      <c r="CF50" s="21"/>
      <c r="CG50" s="103"/>
      <c r="CH50" s="267"/>
      <c r="CI50" s="21"/>
      <c r="CJ50" s="103"/>
      <c r="CK50" s="267"/>
      <c r="CL50" s="21"/>
      <c r="CM50" s="103"/>
      <c r="CN50" s="103"/>
      <c r="CO50" s="103"/>
      <c r="CP50" s="103"/>
      <c r="CQ50" s="267"/>
      <c r="CR50" s="21"/>
      <c r="CS50" s="103"/>
      <c r="CT50" s="267"/>
      <c r="CU50" s="21"/>
      <c r="CV50" s="103"/>
      <c r="CW50" s="267"/>
      <c r="CX50" s="21"/>
      <c r="CY50" s="103"/>
      <c r="CZ50" s="267"/>
      <c r="DA50" s="21"/>
      <c r="DB50" s="103"/>
      <c r="DC50" s="267"/>
      <c r="DD50" s="21"/>
      <c r="DE50" s="103"/>
      <c r="DF50" s="267"/>
      <c r="DG50" s="21"/>
      <c r="DH50" s="103"/>
      <c r="DI50" s="267"/>
      <c r="DJ50" s="21"/>
      <c r="DK50" s="103"/>
      <c r="DL50" s="267"/>
      <c r="DM50" s="21"/>
      <c r="DN50" s="103"/>
      <c r="DO50" s="267"/>
      <c r="DP50" s="213"/>
      <c r="DQ50" s="212"/>
      <c r="DR50" s="212"/>
      <c r="DS50" s="279">
        <f t="shared" si="503"/>
        <v>57.894000244140628</v>
      </c>
      <c r="DT50" s="214"/>
      <c r="DU50" s="215">
        <f t="shared" si="504"/>
        <v>2.8947000122070312</v>
      </c>
      <c r="DV50" s="618">
        <f t="shared" si="362"/>
        <v>0</v>
      </c>
      <c r="DW50" s="228">
        <f t="shared" si="363"/>
        <v>0</v>
      </c>
      <c r="DX50" s="229">
        <f t="shared" si="364"/>
        <v>0</v>
      </c>
      <c r="DY50" s="229">
        <f t="shared" si="365"/>
        <v>0</v>
      </c>
      <c r="DZ50" s="229">
        <f t="shared" si="366"/>
        <v>0</v>
      </c>
      <c r="EA50" s="229">
        <f t="shared" si="367"/>
        <v>0</v>
      </c>
      <c r="EB50" s="230">
        <f t="shared" si="368"/>
        <v>0</v>
      </c>
      <c r="EC50" s="231">
        <f t="shared" si="369"/>
        <v>0</v>
      </c>
      <c r="ED50" s="231">
        <f t="shared" si="370"/>
        <v>0</v>
      </c>
      <c r="EE50" s="231">
        <f t="shared" si="371"/>
        <v>0</v>
      </c>
      <c r="EF50" s="231">
        <f t="shared" si="372"/>
        <v>0</v>
      </c>
      <c r="EG50" s="231">
        <f t="shared" si="373"/>
        <v>0</v>
      </c>
      <c r="EH50" s="231">
        <f t="shared" si="374"/>
        <v>0</v>
      </c>
      <c r="EI50" s="231">
        <f t="shared" si="375"/>
        <v>0</v>
      </c>
      <c r="EJ50" s="231">
        <f t="shared" si="376"/>
        <v>0</v>
      </c>
      <c r="EK50" s="232">
        <f t="shared" si="377"/>
        <v>0</v>
      </c>
      <c r="EL50" s="233">
        <f t="shared" si="378"/>
        <v>0</v>
      </c>
      <c r="EM50" s="233">
        <f t="shared" si="379"/>
        <v>0</v>
      </c>
      <c r="EN50" s="233">
        <f t="shared" si="380"/>
        <v>0</v>
      </c>
      <c r="EO50" s="233">
        <f t="shared" si="381"/>
        <v>0</v>
      </c>
      <c r="EP50" s="233">
        <f t="shared" si="382"/>
        <v>0</v>
      </c>
      <c r="EQ50" s="233">
        <f t="shared" si="383"/>
        <v>0</v>
      </c>
      <c r="ER50" s="233">
        <f t="shared" si="384"/>
        <v>0</v>
      </c>
      <c r="ES50" s="233">
        <f t="shared" si="385"/>
        <v>0</v>
      </c>
      <c r="ET50" s="234">
        <f t="shared" si="386"/>
        <v>0</v>
      </c>
      <c r="EU50" s="235">
        <f t="shared" si="387"/>
        <v>0</v>
      </c>
      <c r="EV50" s="235">
        <f t="shared" si="388"/>
        <v>0</v>
      </c>
      <c r="EW50" s="235">
        <f t="shared" si="389"/>
        <v>0</v>
      </c>
      <c r="EX50" s="235">
        <f t="shared" si="390"/>
        <v>0</v>
      </c>
      <c r="EY50" s="235">
        <f t="shared" si="391"/>
        <v>0</v>
      </c>
      <c r="EZ50" s="235">
        <f t="shared" si="392"/>
        <v>0</v>
      </c>
      <c r="FA50" s="235">
        <f t="shared" si="393"/>
        <v>0</v>
      </c>
      <c r="FB50" s="235">
        <f t="shared" si="394"/>
        <v>0</v>
      </c>
      <c r="FC50" s="235">
        <f t="shared" si="395"/>
        <v>0</v>
      </c>
      <c r="FD50" s="235">
        <f t="shared" si="396"/>
        <v>0</v>
      </c>
      <c r="FE50" s="235">
        <f t="shared" si="397"/>
        <v>0</v>
      </c>
      <c r="FF50" s="236">
        <f t="shared" si="505"/>
        <v>0</v>
      </c>
      <c r="FG50" s="237">
        <f t="shared" si="398"/>
        <v>3</v>
      </c>
      <c r="FH50" s="229">
        <f t="shared" si="399"/>
        <v>3</v>
      </c>
      <c r="FI50" s="229">
        <f t="shared" si="400"/>
        <v>0</v>
      </c>
      <c r="FJ50" s="229">
        <f t="shared" si="401"/>
        <v>0</v>
      </c>
      <c r="FK50" s="229">
        <f t="shared" si="402"/>
        <v>0</v>
      </c>
      <c r="FL50" s="230">
        <f t="shared" si="403"/>
        <v>0</v>
      </c>
      <c r="FM50" s="231">
        <f t="shared" si="404"/>
        <v>0</v>
      </c>
      <c r="FN50" s="231">
        <f t="shared" si="405"/>
        <v>0</v>
      </c>
      <c r="FO50" s="231">
        <f t="shared" si="406"/>
        <v>0</v>
      </c>
      <c r="FP50" s="231">
        <f t="shared" si="407"/>
        <v>0</v>
      </c>
      <c r="FQ50" s="231">
        <f t="shared" si="408"/>
        <v>0</v>
      </c>
      <c r="FR50" s="231">
        <f t="shared" si="409"/>
        <v>0</v>
      </c>
      <c r="FS50" s="231">
        <f t="shared" si="410"/>
        <v>0</v>
      </c>
      <c r="FT50" s="231">
        <f t="shared" si="411"/>
        <v>0</v>
      </c>
      <c r="FU50" s="232">
        <f t="shared" si="412"/>
        <v>0</v>
      </c>
      <c r="FV50" s="233">
        <f t="shared" si="413"/>
        <v>0</v>
      </c>
      <c r="FW50" s="233">
        <f t="shared" si="414"/>
        <v>5</v>
      </c>
      <c r="FX50" s="233">
        <f t="shared" si="415"/>
        <v>0</v>
      </c>
      <c r="FY50" s="233">
        <f t="shared" si="416"/>
        <v>0</v>
      </c>
      <c r="FZ50" s="233">
        <f t="shared" si="417"/>
        <v>0</v>
      </c>
      <c r="GA50" s="233">
        <f t="shared" si="418"/>
        <v>4</v>
      </c>
      <c r="GB50" s="233">
        <f t="shared" si="419"/>
        <v>4</v>
      </c>
      <c r="GC50" s="233">
        <f t="shared" si="420"/>
        <v>0</v>
      </c>
      <c r="GD50" s="234">
        <f t="shared" si="421"/>
        <v>0</v>
      </c>
      <c r="GE50" s="235">
        <f t="shared" si="422"/>
        <v>0</v>
      </c>
      <c r="GF50" s="235">
        <f t="shared" si="423"/>
        <v>0</v>
      </c>
      <c r="GG50" s="235">
        <f t="shared" si="424"/>
        <v>0</v>
      </c>
      <c r="GH50" s="235">
        <f t="shared" si="425"/>
        <v>0</v>
      </c>
      <c r="GI50" s="235">
        <f t="shared" si="426"/>
        <v>0</v>
      </c>
      <c r="GJ50" s="235">
        <f t="shared" si="427"/>
        <v>0</v>
      </c>
      <c r="GK50" s="235">
        <f t="shared" si="428"/>
        <v>0</v>
      </c>
      <c r="GL50" s="235">
        <f t="shared" si="429"/>
        <v>0</v>
      </c>
      <c r="GM50" s="235">
        <f t="shared" si="430"/>
        <v>0</v>
      </c>
      <c r="GN50" s="235">
        <f t="shared" si="431"/>
        <v>0</v>
      </c>
      <c r="GO50" s="235">
        <f t="shared" si="432"/>
        <v>0</v>
      </c>
      <c r="GP50" s="236">
        <f t="shared" si="506"/>
        <v>19</v>
      </c>
      <c r="GQ50" s="237">
        <f t="shared" si="433"/>
        <v>0</v>
      </c>
      <c r="GR50" s="229">
        <f t="shared" si="434"/>
        <v>0</v>
      </c>
      <c r="GS50" s="229">
        <f t="shared" si="435"/>
        <v>0</v>
      </c>
      <c r="GT50" s="229">
        <f t="shared" si="436"/>
        <v>0</v>
      </c>
      <c r="GU50" s="229">
        <f t="shared" si="437"/>
        <v>0</v>
      </c>
      <c r="GV50" s="230">
        <f t="shared" si="438"/>
        <v>0</v>
      </c>
      <c r="GW50" s="231">
        <f t="shared" si="439"/>
        <v>0</v>
      </c>
      <c r="GX50" s="231">
        <f t="shared" si="440"/>
        <v>0</v>
      </c>
      <c r="GY50" s="231">
        <f t="shared" si="441"/>
        <v>0</v>
      </c>
      <c r="GZ50" s="231">
        <f t="shared" si="442"/>
        <v>0</v>
      </c>
      <c r="HA50" s="231">
        <f t="shared" si="443"/>
        <v>0</v>
      </c>
      <c r="HB50" s="231">
        <f t="shared" si="444"/>
        <v>0</v>
      </c>
      <c r="HC50" s="231">
        <f t="shared" si="445"/>
        <v>0</v>
      </c>
      <c r="HD50" s="231">
        <f t="shared" si="446"/>
        <v>0</v>
      </c>
      <c r="HE50" s="232">
        <f t="shared" si="447"/>
        <v>0</v>
      </c>
      <c r="HF50" s="233">
        <f t="shared" si="448"/>
        <v>0</v>
      </c>
      <c r="HG50" s="233">
        <f t="shared" si="449"/>
        <v>0</v>
      </c>
      <c r="HH50" s="233">
        <f t="shared" si="450"/>
        <v>0</v>
      </c>
      <c r="HI50" s="233">
        <f t="shared" si="451"/>
        <v>0</v>
      </c>
      <c r="HJ50" s="233">
        <f t="shared" si="452"/>
        <v>0</v>
      </c>
      <c r="HK50" s="233">
        <f t="shared" si="453"/>
        <v>0</v>
      </c>
      <c r="HL50" s="233">
        <f t="shared" si="454"/>
        <v>0</v>
      </c>
      <c r="HM50" s="233">
        <f t="shared" si="455"/>
        <v>6</v>
      </c>
      <c r="HN50" s="234">
        <f t="shared" si="456"/>
        <v>0</v>
      </c>
      <c r="HO50" s="235">
        <f t="shared" si="457"/>
        <v>0</v>
      </c>
      <c r="HP50" s="235">
        <f t="shared" si="458"/>
        <v>0</v>
      </c>
      <c r="HQ50" s="235">
        <f t="shared" si="459"/>
        <v>0</v>
      </c>
      <c r="HR50" s="235">
        <f t="shared" si="460"/>
        <v>0</v>
      </c>
      <c r="HS50" s="235">
        <f t="shared" si="461"/>
        <v>0</v>
      </c>
      <c r="HT50" s="235">
        <f t="shared" si="462"/>
        <v>0</v>
      </c>
      <c r="HU50" s="235">
        <f t="shared" si="463"/>
        <v>0</v>
      </c>
      <c r="HV50" s="235">
        <f t="shared" si="464"/>
        <v>0</v>
      </c>
      <c r="HW50" s="235">
        <f t="shared" si="465"/>
        <v>0</v>
      </c>
      <c r="HX50" s="235">
        <f t="shared" si="466"/>
        <v>0</v>
      </c>
      <c r="HY50" s="235">
        <f t="shared" si="467"/>
        <v>0</v>
      </c>
      <c r="HZ50" s="236">
        <f t="shared" si="507"/>
        <v>6</v>
      </c>
      <c r="IA50" s="238">
        <f t="shared" si="468"/>
        <v>0</v>
      </c>
      <c r="IB50" s="237">
        <f t="shared" si="508"/>
        <v>0</v>
      </c>
      <c r="IC50" s="229">
        <f t="shared" si="469"/>
        <v>0</v>
      </c>
      <c r="ID50" s="229">
        <f t="shared" si="470"/>
        <v>3</v>
      </c>
      <c r="IE50" s="229">
        <f t="shared" si="471"/>
        <v>0</v>
      </c>
      <c r="IF50" s="229">
        <f t="shared" si="472"/>
        <v>2</v>
      </c>
      <c r="IG50" s="230">
        <f t="shared" si="473"/>
        <v>15</v>
      </c>
      <c r="IH50" s="231">
        <f t="shared" si="474"/>
        <v>10</v>
      </c>
      <c r="II50" s="231">
        <f t="shared" si="475"/>
        <v>20</v>
      </c>
      <c r="IJ50" s="231">
        <f t="shared" si="476"/>
        <v>15</v>
      </c>
      <c r="IK50" s="231">
        <f t="shared" si="477"/>
        <v>15</v>
      </c>
      <c r="IL50" s="231">
        <f t="shared" si="478"/>
        <v>5</v>
      </c>
      <c r="IM50" s="231">
        <f t="shared" si="479"/>
        <v>15</v>
      </c>
      <c r="IN50" s="231">
        <f t="shared" si="480"/>
        <v>15</v>
      </c>
      <c r="IO50" s="231">
        <f t="shared" si="481"/>
        <v>10</v>
      </c>
      <c r="IP50" s="232">
        <f t="shared" si="482"/>
        <v>10</v>
      </c>
      <c r="IQ50" s="233">
        <f t="shared" si="483"/>
        <v>20</v>
      </c>
      <c r="IR50" s="233">
        <f t="shared" si="484"/>
        <v>0</v>
      </c>
      <c r="IS50" s="233">
        <f t="shared" si="485"/>
        <v>15</v>
      </c>
      <c r="IT50" s="233">
        <f t="shared" si="486"/>
        <v>20</v>
      </c>
      <c r="IU50" s="233">
        <f t="shared" si="487"/>
        <v>10</v>
      </c>
      <c r="IV50" s="233">
        <f t="shared" si="488"/>
        <v>0</v>
      </c>
      <c r="IW50" s="233">
        <f t="shared" si="489"/>
        <v>0</v>
      </c>
      <c r="IX50" s="233">
        <f t="shared" si="490"/>
        <v>0</v>
      </c>
      <c r="IY50" s="234">
        <f t="shared" si="491"/>
        <v>0</v>
      </c>
      <c r="IZ50" s="235">
        <f t="shared" si="492"/>
        <v>0</v>
      </c>
      <c r="JA50" s="235">
        <f t="shared" si="493"/>
        <v>0</v>
      </c>
      <c r="JB50" s="235">
        <f t="shared" si="494"/>
        <v>0</v>
      </c>
      <c r="JC50" s="235">
        <f t="shared" si="495"/>
        <v>0</v>
      </c>
      <c r="JD50" s="235">
        <f t="shared" si="496"/>
        <v>0</v>
      </c>
      <c r="JE50" s="235">
        <f t="shared" si="497"/>
        <v>0</v>
      </c>
      <c r="JF50" s="235">
        <f t="shared" si="498"/>
        <v>0</v>
      </c>
      <c r="JG50" s="235">
        <f t="shared" si="499"/>
        <v>0</v>
      </c>
      <c r="JH50" s="235">
        <f t="shared" si="500"/>
        <v>0</v>
      </c>
      <c r="JI50" s="235">
        <f t="shared" si="501"/>
        <v>0</v>
      </c>
      <c r="JJ50" s="235">
        <f t="shared" si="502"/>
        <v>0</v>
      </c>
      <c r="JK50" s="392">
        <f t="shared" si="509"/>
        <v>195</v>
      </c>
      <c r="JL50" s="392">
        <f t="shared" si="510"/>
        <v>5</v>
      </c>
    </row>
    <row r="51" spans="1:272" ht="15" x14ac:dyDescent="0.25">
      <c r="A51" s="13" t="s">
        <v>1123</v>
      </c>
      <c r="B51" s="368">
        <v>2</v>
      </c>
      <c r="C51" s="12" t="s">
        <v>258</v>
      </c>
      <c r="D51" s="399">
        <v>44562</v>
      </c>
      <c r="E51" s="17">
        <v>5</v>
      </c>
      <c r="F51" s="6">
        <v>12672855</v>
      </c>
      <c r="G51" s="17" t="s">
        <v>259</v>
      </c>
      <c r="H51" s="17" t="s">
        <v>260</v>
      </c>
      <c r="I51" s="20" t="s">
        <v>261</v>
      </c>
      <c r="J51" s="6"/>
      <c r="K51" s="6"/>
      <c r="L51" s="400"/>
      <c r="M51" s="401" t="s">
        <v>262</v>
      </c>
      <c r="N51" s="646" t="s">
        <v>175</v>
      </c>
      <c r="O51" s="103"/>
      <c r="P51" s="101"/>
      <c r="Q51" s="102"/>
      <c r="R51" s="646" t="s">
        <v>175</v>
      </c>
      <c r="S51" s="103"/>
      <c r="T51" s="101"/>
      <c r="U51" s="102"/>
      <c r="V51" s="665">
        <v>85.129997253417969</v>
      </c>
      <c r="W51" s="103"/>
      <c r="X51" s="101"/>
      <c r="Y51" s="102"/>
      <c r="Z51" s="21" t="s">
        <v>195</v>
      </c>
      <c r="AA51" s="267"/>
      <c r="AB51" s="646">
        <v>81.150001525878906</v>
      </c>
      <c r="AC51" s="267"/>
      <c r="AD51" s="656">
        <v>100</v>
      </c>
      <c r="AE51" s="654"/>
      <c r="AF51" s="657"/>
      <c r="AG51" s="656">
        <v>100</v>
      </c>
      <c r="AH51" s="654"/>
      <c r="AI51" s="657"/>
      <c r="AJ51" s="656">
        <v>100</v>
      </c>
      <c r="AK51" s="654"/>
      <c r="AL51" s="657"/>
      <c r="AM51" s="656">
        <v>100</v>
      </c>
      <c r="AN51" s="654"/>
      <c r="AO51" s="657"/>
      <c r="AP51" s="656">
        <v>100</v>
      </c>
      <c r="AQ51" s="654"/>
      <c r="AR51" s="657"/>
      <c r="AS51" s="656">
        <v>100</v>
      </c>
      <c r="AT51" s="654"/>
      <c r="AU51" s="657"/>
      <c r="AV51" s="656">
        <v>100</v>
      </c>
      <c r="AW51" s="654"/>
      <c r="AX51" s="657"/>
      <c r="AY51" s="656">
        <v>100</v>
      </c>
      <c r="AZ51" s="654"/>
      <c r="BA51" s="657"/>
      <c r="BB51" s="656">
        <v>100</v>
      </c>
      <c r="BC51" s="654"/>
      <c r="BD51" s="657"/>
      <c r="BE51" s="665">
        <v>73.019996643066406</v>
      </c>
      <c r="BF51" s="103"/>
      <c r="BG51" s="267"/>
      <c r="BH51" s="665">
        <v>70.300003051757813</v>
      </c>
      <c r="BI51" s="103"/>
      <c r="BJ51" s="267"/>
      <c r="BK51" s="646" t="s">
        <v>175</v>
      </c>
      <c r="BL51" s="103"/>
      <c r="BM51" s="267"/>
      <c r="BN51" s="665">
        <v>90.480003356933594</v>
      </c>
      <c r="BO51" s="103"/>
      <c r="BP51" s="267"/>
      <c r="BQ51" s="21">
        <v>93</v>
      </c>
      <c r="BR51" s="103"/>
      <c r="BS51" s="267"/>
      <c r="BT51" s="665">
        <v>86.300003051757813</v>
      </c>
      <c r="BU51" s="103"/>
      <c r="BV51" s="267"/>
      <c r="BW51" s="646" t="s">
        <v>175</v>
      </c>
      <c r="BX51" s="103"/>
      <c r="BY51" s="267"/>
      <c r="BZ51" s="646" t="s">
        <v>175</v>
      </c>
      <c r="CA51" s="103"/>
      <c r="CB51" s="267"/>
      <c r="CC51" s="21" t="s">
        <v>177</v>
      </c>
      <c r="CD51" s="284"/>
      <c r="CE51" s="267"/>
      <c r="CF51" s="21"/>
      <c r="CG51" s="103"/>
      <c r="CH51" s="267"/>
      <c r="CI51" s="21"/>
      <c r="CJ51" s="103"/>
      <c r="CK51" s="267"/>
      <c r="CL51" s="21"/>
      <c r="CM51" s="103"/>
      <c r="CN51" s="103"/>
      <c r="CO51" s="103"/>
      <c r="CP51" s="103"/>
      <c r="CQ51" s="267"/>
      <c r="CR51" s="21"/>
      <c r="CS51" s="103"/>
      <c r="CT51" s="267"/>
      <c r="CU51" s="21"/>
      <c r="CV51" s="103"/>
      <c r="CW51" s="267"/>
      <c r="CX51" s="21"/>
      <c r="CY51" s="103"/>
      <c r="CZ51" s="267"/>
      <c r="DA51" s="21"/>
      <c r="DB51" s="103"/>
      <c r="DC51" s="267"/>
      <c r="DD51" s="21"/>
      <c r="DE51" s="103"/>
      <c r="DF51" s="267"/>
      <c r="DG51" s="21"/>
      <c r="DH51" s="103"/>
      <c r="DI51" s="267"/>
      <c r="DJ51" s="21"/>
      <c r="DK51" s="103"/>
      <c r="DL51" s="267"/>
      <c r="DM51" s="21"/>
      <c r="DN51" s="103"/>
      <c r="DO51" s="267"/>
      <c r="DP51" s="213"/>
      <c r="DQ51" s="212"/>
      <c r="DR51" s="212"/>
      <c r="DS51" s="279">
        <f t="shared" si="503"/>
        <v>82.620001220703131</v>
      </c>
      <c r="DT51" s="214"/>
      <c r="DU51" s="215">
        <f t="shared" si="504"/>
        <v>4</v>
      </c>
      <c r="DV51" s="618">
        <f t="shared" si="362"/>
        <v>0</v>
      </c>
      <c r="DW51" s="228">
        <f t="shared" si="363"/>
        <v>0</v>
      </c>
      <c r="DX51" s="229">
        <f t="shared" si="364"/>
        <v>0</v>
      </c>
      <c r="DY51" s="229">
        <f t="shared" si="365"/>
        <v>0</v>
      </c>
      <c r="DZ51" s="229">
        <f t="shared" si="366"/>
        <v>0</v>
      </c>
      <c r="EA51" s="229">
        <f t="shared" si="367"/>
        <v>0</v>
      </c>
      <c r="EB51" s="230">
        <f t="shared" si="368"/>
        <v>0</v>
      </c>
      <c r="EC51" s="231">
        <f t="shared" si="369"/>
        <v>0</v>
      </c>
      <c r="ED51" s="231">
        <f t="shared" si="370"/>
        <v>0</v>
      </c>
      <c r="EE51" s="231">
        <f t="shared" si="371"/>
        <v>0</v>
      </c>
      <c r="EF51" s="231">
        <f t="shared" si="372"/>
        <v>0</v>
      </c>
      <c r="EG51" s="231">
        <f t="shared" si="373"/>
        <v>0</v>
      </c>
      <c r="EH51" s="231">
        <f t="shared" si="374"/>
        <v>0</v>
      </c>
      <c r="EI51" s="231">
        <f t="shared" si="375"/>
        <v>0</v>
      </c>
      <c r="EJ51" s="231">
        <f t="shared" si="376"/>
        <v>0</v>
      </c>
      <c r="EK51" s="232">
        <f t="shared" si="377"/>
        <v>0</v>
      </c>
      <c r="EL51" s="233">
        <f t="shared" si="378"/>
        <v>0</v>
      </c>
      <c r="EM51" s="233">
        <f t="shared" si="379"/>
        <v>0</v>
      </c>
      <c r="EN51" s="233">
        <f t="shared" si="380"/>
        <v>0</v>
      </c>
      <c r="EO51" s="233">
        <f t="shared" si="381"/>
        <v>0</v>
      </c>
      <c r="EP51" s="233">
        <f t="shared" si="382"/>
        <v>0</v>
      </c>
      <c r="EQ51" s="233">
        <f t="shared" si="383"/>
        <v>0</v>
      </c>
      <c r="ER51" s="233">
        <f t="shared" si="384"/>
        <v>0</v>
      </c>
      <c r="ES51" s="233">
        <f t="shared" si="385"/>
        <v>0</v>
      </c>
      <c r="ET51" s="234">
        <f t="shared" si="386"/>
        <v>0</v>
      </c>
      <c r="EU51" s="235">
        <f t="shared" si="387"/>
        <v>0</v>
      </c>
      <c r="EV51" s="235">
        <f t="shared" si="388"/>
        <v>0</v>
      </c>
      <c r="EW51" s="235">
        <f t="shared" si="389"/>
        <v>0</v>
      </c>
      <c r="EX51" s="235">
        <f t="shared" si="390"/>
        <v>0</v>
      </c>
      <c r="EY51" s="235">
        <f t="shared" si="391"/>
        <v>0</v>
      </c>
      <c r="EZ51" s="235">
        <f t="shared" si="392"/>
        <v>0</v>
      </c>
      <c r="FA51" s="235">
        <f t="shared" si="393"/>
        <v>0</v>
      </c>
      <c r="FB51" s="235">
        <f t="shared" si="394"/>
        <v>0</v>
      </c>
      <c r="FC51" s="235">
        <f t="shared" si="395"/>
        <v>0</v>
      </c>
      <c r="FD51" s="235">
        <f t="shared" si="396"/>
        <v>0</v>
      </c>
      <c r="FE51" s="235">
        <f t="shared" si="397"/>
        <v>0</v>
      </c>
      <c r="FF51" s="236">
        <f t="shared" si="505"/>
        <v>0</v>
      </c>
      <c r="FG51" s="237">
        <f t="shared" si="398"/>
        <v>3</v>
      </c>
      <c r="FH51" s="229">
        <f t="shared" si="399"/>
        <v>3</v>
      </c>
      <c r="FI51" s="229">
        <f t="shared" si="400"/>
        <v>0</v>
      </c>
      <c r="FJ51" s="229">
        <f t="shared" si="401"/>
        <v>0</v>
      </c>
      <c r="FK51" s="229">
        <f t="shared" si="402"/>
        <v>0</v>
      </c>
      <c r="FL51" s="230">
        <f t="shared" si="403"/>
        <v>0</v>
      </c>
      <c r="FM51" s="231">
        <f t="shared" si="404"/>
        <v>0</v>
      </c>
      <c r="FN51" s="231">
        <f t="shared" si="405"/>
        <v>0</v>
      </c>
      <c r="FO51" s="231">
        <f t="shared" si="406"/>
        <v>0</v>
      </c>
      <c r="FP51" s="231">
        <f t="shared" si="407"/>
        <v>0</v>
      </c>
      <c r="FQ51" s="231">
        <f t="shared" si="408"/>
        <v>0</v>
      </c>
      <c r="FR51" s="231">
        <f t="shared" si="409"/>
        <v>0</v>
      </c>
      <c r="FS51" s="231">
        <f t="shared" si="410"/>
        <v>0</v>
      </c>
      <c r="FT51" s="231">
        <f t="shared" si="411"/>
        <v>0</v>
      </c>
      <c r="FU51" s="232">
        <f t="shared" si="412"/>
        <v>0</v>
      </c>
      <c r="FV51" s="233">
        <f t="shared" si="413"/>
        <v>0</v>
      </c>
      <c r="FW51" s="233">
        <f t="shared" si="414"/>
        <v>5</v>
      </c>
      <c r="FX51" s="233">
        <f t="shared" si="415"/>
        <v>0</v>
      </c>
      <c r="FY51" s="233">
        <f t="shared" si="416"/>
        <v>0</v>
      </c>
      <c r="FZ51" s="233">
        <f t="shared" si="417"/>
        <v>0</v>
      </c>
      <c r="GA51" s="233">
        <f t="shared" si="418"/>
        <v>4</v>
      </c>
      <c r="GB51" s="233">
        <f t="shared" si="419"/>
        <v>4</v>
      </c>
      <c r="GC51" s="233">
        <f t="shared" si="420"/>
        <v>0</v>
      </c>
      <c r="GD51" s="234">
        <f t="shared" si="421"/>
        <v>0</v>
      </c>
      <c r="GE51" s="235">
        <f t="shared" si="422"/>
        <v>0</v>
      </c>
      <c r="GF51" s="235">
        <f t="shared" si="423"/>
        <v>0</v>
      </c>
      <c r="GG51" s="235">
        <f t="shared" si="424"/>
        <v>0</v>
      </c>
      <c r="GH51" s="235">
        <f t="shared" si="425"/>
        <v>0</v>
      </c>
      <c r="GI51" s="235">
        <f t="shared" si="426"/>
        <v>0</v>
      </c>
      <c r="GJ51" s="235">
        <f t="shared" si="427"/>
        <v>0</v>
      </c>
      <c r="GK51" s="235">
        <f t="shared" si="428"/>
        <v>0</v>
      </c>
      <c r="GL51" s="235">
        <f t="shared" si="429"/>
        <v>0</v>
      </c>
      <c r="GM51" s="235">
        <f t="shared" si="430"/>
        <v>0</v>
      </c>
      <c r="GN51" s="235">
        <f t="shared" si="431"/>
        <v>0</v>
      </c>
      <c r="GO51" s="235">
        <f t="shared" si="432"/>
        <v>0</v>
      </c>
      <c r="GP51" s="236">
        <f t="shared" si="506"/>
        <v>19</v>
      </c>
      <c r="GQ51" s="237">
        <f t="shared" si="433"/>
        <v>0</v>
      </c>
      <c r="GR51" s="229">
        <f t="shared" si="434"/>
        <v>0</v>
      </c>
      <c r="GS51" s="229">
        <f t="shared" si="435"/>
        <v>0</v>
      </c>
      <c r="GT51" s="229">
        <f t="shared" si="436"/>
        <v>0</v>
      </c>
      <c r="GU51" s="229">
        <f t="shared" si="437"/>
        <v>0</v>
      </c>
      <c r="GV51" s="230">
        <f t="shared" si="438"/>
        <v>0</v>
      </c>
      <c r="GW51" s="231">
        <f t="shared" si="439"/>
        <v>0</v>
      </c>
      <c r="GX51" s="231">
        <f t="shared" si="440"/>
        <v>0</v>
      </c>
      <c r="GY51" s="231">
        <f t="shared" si="441"/>
        <v>0</v>
      </c>
      <c r="GZ51" s="231">
        <f t="shared" si="442"/>
        <v>0</v>
      </c>
      <c r="HA51" s="231">
        <f t="shared" si="443"/>
        <v>0</v>
      </c>
      <c r="HB51" s="231">
        <f t="shared" si="444"/>
        <v>0</v>
      </c>
      <c r="HC51" s="231">
        <f t="shared" si="445"/>
        <v>0</v>
      </c>
      <c r="HD51" s="231">
        <f t="shared" si="446"/>
        <v>0</v>
      </c>
      <c r="HE51" s="232">
        <f t="shared" si="447"/>
        <v>0</v>
      </c>
      <c r="HF51" s="233">
        <f t="shared" si="448"/>
        <v>0</v>
      </c>
      <c r="HG51" s="233">
        <f t="shared" si="449"/>
        <v>0</v>
      </c>
      <c r="HH51" s="233">
        <f t="shared" si="450"/>
        <v>0</v>
      </c>
      <c r="HI51" s="233">
        <f t="shared" si="451"/>
        <v>0</v>
      </c>
      <c r="HJ51" s="233">
        <f t="shared" si="452"/>
        <v>0</v>
      </c>
      <c r="HK51" s="233">
        <f t="shared" si="453"/>
        <v>0</v>
      </c>
      <c r="HL51" s="233">
        <f t="shared" si="454"/>
        <v>0</v>
      </c>
      <c r="HM51" s="233">
        <f t="shared" si="455"/>
        <v>6</v>
      </c>
      <c r="HN51" s="234">
        <f t="shared" si="456"/>
        <v>0</v>
      </c>
      <c r="HO51" s="235">
        <f t="shared" si="457"/>
        <v>0</v>
      </c>
      <c r="HP51" s="235">
        <f t="shared" si="458"/>
        <v>0</v>
      </c>
      <c r="HQ51" s="235">
        <f t="shared" si="459"/>
        <v>0</v>
      </c>
      <c r="HR51" s="235">
        <f t="shared" si="460"/>
        <v>0</v>
      </c>
      <c r="HS51" s="235">
        <f t="shared" si="461"/>
        <v>0</v>
      </c>
      <c r="HT51" s="235">
        <f t="shared" si="462"/>
        <v>0</v>
      </c>
      <c r="HU51" s="235">
        <f t="shared" si="463"/>
        <v>0</v>
      </c>
      <c r="HV51" s="235">
        <f t="shared" si="464"/>
        <v>0</v>
      </c>
      <c r="HW51" s="235">
        <f t="shared" si="465"/>
        <v>0</v>
      </c>
      <c r="HX51" s="235">
        <f t="shared" si="466"/>
        <v>0</v>
      </c>
      <c r="HY51" s="235">
        <f t="shared" si="467"/>
        <v>0</v>
      </c>
      <c r="HZ51" s="236">
        <f t="shared" si="507"/>
        <v>6</v>
      </c>
      <c r="IA51" s="238">
        <f t="shared" si="468"/>
        <v>0</v>
      </c>
      <c r="IB51" s="237">
        <f t="shared" si="508"/>
        <v>0</v>
      </c>
      <c r="IC51" s="229">
        <f t="shared" si="469"/>
        <v>0</v>
      </c>
      <c r="ID51" s="229">
        <f t="shared" si="470"/>
        <v>3</v>
      </c>
      <c r="IE51" s="229">
        <f t="shared" si="471"/>
        <v>0</v>
      </c>
      <c r="IF51" s="229">
        <f t="shared" si="472"/>
        <v>2</v>
      </c>
      <c r="IG51" s="230">
        <f t="shared" si="473"/>
        <v>15</v>
      </c>
      <c r="IH51" s="231">
        <f t="shared" si="474"/>
        <v>10</v>
      </c>
      <c r="II51" s="231">
        <f t="shared" si="475"/>
        <v>20</v>
      </c>
      <c r="IJ51" s="231">
        <f t="shared" si="476"/>
        <v>15</v>
      </c>
      <c r="IK51" s="231">
        <f t="shared" si="477"/>
        <v>15</v>
      </c>
      <c r="IL51" s="231">
        <f t="shared" si="478"/>
        <v>5</v>
      </c>
      <c r="IM51" s="231">
        <f t="shared" si="479"/>
        <v>15</v>
      </c>
      <c r="IN51" s="231">
        <f t="shared" si="480"/>
        <v>15</v>
      </c>
      <c r="IO51" s="231">
        <f t="shared" si="481"/>
        <v>10</v>
      </c>
      <c r="IP51" s="232">
        <f t="shared" si="482"/>
        <v>10</v>
      </c>
      <c r="IQ51" s="233">
        <f t="shared" si="483"/>
        <v>20</v>
      </c>
      <c r="IR51" s="233">
        <f t="shared" si="484"/>
        <v>0</v>
      </c>
      <c r="IS51" s="233">
        <f t="shared" si="485"/>
        <v>15</v>
      </c>
      <c r="IT51" s="233">
        <f t="shared" si="486"/>
        <v>20</v>
      </c>
      <c r="IU51" s="233">
        <f t="shared" si="487"/>
        <v>10</v>
      </c>
      <c r="IV51" s="233">
        <f t="shared" si="488"/>
        <v>0</v>
      </c>
      <c r="IW51" s="233">
        <f t="shared" si="489"/>
        <v>0</v>
      </c>
      <c r="IX51" s="233">
        <f t="shared" si="490"/>
        <v>0</v>
      </c>
      <c r="IY51" s="234">
        <f t="shared" si="491"/>
        <v>0</v>
      </c>
      <c r="IZ51" s="235">
        <f t="shared" si="492"/>
        <v>0</v>
      </c>
      <c r="JA51" s="235">
        <f t="shared" si="493"/>
        <v>0</v>
      </c>
      <c r="JB51" s="235">
        <f t="shared" si="494"/>
        <v>0</v>
      </c>
      <c r="JC51" s="235">
        <f t="shared" si="495"/>
        <v>0</v>
      </c>
      <c r="JD51" s="235">
        <f t="shared" si="496"/>
        <v>0</v>
      </c>
      <c r="JE51" s="235">
        <f t="shared" si="497"/>
        <v>0</v>
      </c>
      <c r="JF51" s="235">
        <f t="shared" si="498"/>
        <v>0</v>
      </c>
      <c r="JG51" s="235">
        <f t="shared" si="499"/>
        <v>0</v>
      </c>
      <c r="JH51" s="235">
        <f t="shared" si="500"/>
        <v>0</v>
      </c>
      <c r="JI51" s="235">
        <f t="shared" si="501"/>
        <v>0</v>
      </c>
      <c r="JJ51" s="235">
        <f t="shared" si="502"/>
        <v>0</v>
      </c>
      <c r="JK51" s="392">
        <f t="shared" si="509"/>
        <v>195</v>
      </c>
      <c r="JL51" s="392">
        <f t="shared" si="510"/>
        <v>5</v>
      </c>
    </row>
    <row r="52" spans="1:272" ht="15" x14ac:dyDescent="0.25">
      <c r="A52" s="13" t="s">
        <v>1123</v>
      </c>
      <c r="B52" s="368">
        <v>3</v>
      </c>
      <c r="C52" s="12" t="s">
        <v>263</v>
      </c>
      <c r="D52" s="399">
        <v>44562</v>
      </c>
      <c r="E52" s="17">
        <v>5</v>
      </c>
      <c r="F52" s="6">
        <v>12672866</v>
      </c>
      <c r="G52" s="17" t="s">
        <v>264</v>
      </c>
      <c r="H52" s="17" t="s">
        <v>265</v>
      </c>
      <c r="I52" s="20" t="s">
        <v>266</v>
      </c>
      <c r="J52" s="6"/>
      <c r="K52" s="6"/>
      <c r="L52" s="400"/>
      <c r="M52" s="401" t="s">
        <v>267</v>
      </c>
      <c r="N52" s="646" t="s">
        <v>175</v>
      </c>
      <c r="O52" s="103"/>
      <c r="P52" s="101"/>
      <c r="Q52" s="102"/>
      <c r="R52" s="646" t="s">
        <v>175</v>
      </c>
      <c r="S52" s="103"/>
      <c r="T52" s="101"/>
      <c r="U52" s="102"/>
      <c r="V52" s="665">
        <v>70.129997253417969</v>
      </c>
      <c r="W52" s="103"/>
      <c r="X52" s="101"/>
      <c r="Y52" s="102"/>
      <c r="Z52" s="21" t="s">
        <v>195</v>
      </c>
      <c r="AA52" s="267"/>
      <c r="AB52" s="646">
        <v>77.699996948242188</v>
      </c>
      <c r="AC52" s="267"/>
      <c r="AD52" s="656">
        <v>100</v>
      </c>
      <c r="AE52" s="654"/>
      <c r="AF52" s="657"/>
      <c r="AG52" s="656">
        <v>100</v>
      </c>
      <c r="AH52" s="654"/>
      <c r="AI52" s="657"/>
      <c r="AJ52" s="656">
        <v>100</v>
      </c>
      <c r="AK52" s="654"/>
      <c r="AL52" s="657"/>
      <c r="AM52" s="656">
        <v>100</v>
      </c>
      <c r="AN52" s="654"/>
      <c r="AO52" s="657"/>
      <c r="AP52" s="656">
        <v>100</v>
      </c>
      <c r="AQ52" s="654"/>
      <c r="AR52" s="657"/>
      <c r="AS52" s="656">
        <v>100</v>
      </c>
      <c r="AT52" s="654"/>
      <c r="AU52" s="657"/>
      <c r="AV52" s="656">
        <v>100</v>
      </c>
      <c r="AW52" s="654"/>
      <c r="AX52" s="657"/>
      <c r="AY52" s="656">
        <v>100</v>
      </c>
      <c r="AZ52" s="654"/>
      <c r="BA52" s="657"/>
      <c r="BB52" s="656">
        <v>100</v>
      </c>
      <c r="BC52" s="654"/>
      <c r="BD52" s="657"/>
      <c r="BE52" s="665">
        <v>62.020000457763672</v>
      </c>
      <c r="BF52" s="103"/>
      <c r="BG52" s="267"/>
      <c r="BH52" s="665">
        <v>52.299999237060547</v>
      </c>
      <c r="BI52" s="103"/>
      <c r="BJ52" s="267"/>
      <c r="BK52" s="646" t="s">
        <v>175</v>
      </c>
      <c r="BL52" s="103"/>
      <c r="BM52" s="267"/>
      <c r="BN52" s="665">
        <v>62.099998474121094</v>
      </c>
      <c r="BO52" s="103"/>
      <c r="BP52" s="267"/>
      <c r="BQ52" s="21">
        <v>63</v>
      </c>
      <c r="BR52" s="103"/>
      <c r="BS52" s="267"/>
      <c r="BT52" s="665">
        <v>65.699996948242188</v>
      </c>
      <c r="BU52" s="103"/>
      <c r="BV52" s="267"/>
      <c r="BW52" s="646" t="s">
        <v>175</v>
      </c>
      <c r="BX52" s="103"/>
      <c r="BY52" s="267"/>
      <c r="BZ52" s="646" t="s">
        <v>175</v>
      </c>
      <c r="CA52" s="103"/>
      <c r="CB52" s="267"/>
      <c r="CC52" s="21" t="s">
        <v>177</v>
      </c>
      <c r="CD52" s="284"/>
      <c r="CE52" s="267"/>
      <c r="CF52" s="21"/>
      <c r="CG52" s="103"/>
      <c r="CH52" s="267"/>
      <c r="CI52" s="21"/>
      <c r="CJ52" s="103"/>
      <c r="CK52" s="267"/>
      <c r="CL52" s="21"/>
      <c r="CM52" s="103"/>
      <c r="CN52" s="103"/>
      <c r="CO52" s="103"/>
      <c r="CP52" s="103"/>
      <c r="CQ52" s="267"/>
      <c r="CR52" s="21"/>
      <c r="CS52" s="103"/>
      <c r="CT52" s="267"/>
      <c r="CU52" s="21"/>
      <c r="CV52" s="103"/>
      <c r="CW52" s="267"/>
      <c r="CX52" s="21"/>
      <c r="CY52" s="103"/>
      <c r="CZ52" s="267"/>
      <c r="DA52" s="21"/>
      <c r="DB52" s="103"/>
      <c r="DC52" s="267"/>
      <c r="DD52" s="21"/>
      <c r="DE52" s="103"/>
      <c r="DF52" s="267"/>
      <c r="DG52" s="21"/>
      <c r="DH52" s="103"/>
      <c r="DI52" s="267"/>
      <c r="DJ52" s="21"/>
      <c r="DK52" s="103"/>
      <c r="DL52" s="267"/>
      <c r="DM52" s="21"/>
      <c r="DN52" s="103"/>
      <c r="DO52" s="267"/>
      <c r="DP52" s="213"/>
      <c r="DQ52" s="212"/>
      <c r="DR52" s="212"/>
      <c r="DS52" s="279">
        <f t="shared" ref="DS52:DS54" si="511">AVERAGE(BE52:DO52)</f>
        <v>61.023999023437497</v>
      </c>
      <c r="DT52" s="214"/>
      <c r="DU52" s="215">
        <f t="shared" ref="DU52:DU54" si="512">IF(DS52&gt;80, 4, (DS52-50)/20+2.5)</f>
        <v>3.051199951171875</v>
      </c>
      <c r="DV52" s="618">
        <f t="shared" si="362"/>
        <v>0</v>
      </c>
      <c r="DW52" s="228">
        <f t="shared" si="363"/>
        <v>0</v>
      </c>
      <c r="DX52" s="229">
        <f t="shared" si="364"/>
        <v>0</v>
      </c>
      <c r="DY52" s="229">
        <f t="shared" si="365"/>
        <v>0</v>
      </c>
      <c r="DZ52" s="229">
        <f t="shared" si="366"/>
        <v>0</v>
      </c>
      <c r="EA52" s="229">
        <f t="shared" si="367"/>
        <v>0</v>
      </c>
      <c r="EB52" s="230">
        <f t="shared" si="368"/>
        <v>0</v>
      </c>
      <c r="EC52" s="231">
        <f t="shared" si="369"/>
        <v>0</v>
      </c>
      <c r="ED52" s="231">
        <f t="shared" si="370"/>
        <v>0</v>
      </c>
      <c r="EE52" s="231">
        <f t="shared" si="371"/>
        <v>0</v>
      </c>
      <c r="EF52" s="231">
        <f t="shared" si="372"/>
        <v>0</v>
      </c>
      <c r="EG52" s="231">
        <f t="shared" si="373"/>
        <v>0</v>
      </c>
      <c r="EH52" s="231">
        <f t="shared" si="374"/>
        <v>0</v>
      </c>
      <c r="EI52" s="231">
        <f t="shared" si="375"/>
        <v>0</v>
      </c>
      <c r="EJ52" s="231">
        <f t="shared" si="376"/>
        <v>0</v>
      </c>
      <c r="EK52" s="232">
        <f t="shared" si="377"/>
        <v>0</v>
      </c>
      <c r="EL52" s="233">
        <f t="shared" si="378"/>
        <v>0</v>
      </c>
      <c r="EM52" s="233">
        <f t="shared" si="379"/>
        <v>0</v>
      </c>
      <c r="EN52" s="233">
        <f t="shared" si="380"/>
        <v>0</v>
      </c>
      <c r="EO52" s="233">
        <f t="shared" si="381"/>
        <v>0</v>
      </c>
      <c r="EP52" s="233">
        <f t="shared" si="382"/>
        <v>0</v>
      </c>
      <c r="EQ52" s="233">
        <f t="shared" si="383"/>
        <v>0</v>
      </c>
      <c r="ER52" s="233">
        <f t="shared" si="384"/>
        <v>0</v>
      </c>
      <c r="ES52" s="233">
        <f t="shared" si="385"/>
        <v>0</v>
      </c>
      <c r="ET52" s="234">
        <f t="shared" si="386"/>
        <v>0</v>
      </c>
      <c r="EU52" s="235">
        <f t="shared" si="387"/>
        <v>0</v>
      </c>
      <c r="EV52" s="235">
        <f t="shared" si="388"/>
        <v>0</v>
      </c>
      <c r="EW52" s="235">
        <f t="shared" si="389"/>
        <v>0</v>
      </c>
      <c r="EX52" s="235">
        <f t="shared" si="390"/>
        <v>0</v>
      </c>
      <c r="EY52" s="235">
        <f t="shared" si="391"/>
        <v>0</v>
      </c>
      <c r="EZ52" s="235">
        <f t="shared" si="392"/>
        <v>0</v>
      </c>
      <c r="FA52" s="235">
        <f t="shared" si="393"/>
        <v>0</v>
      </c>
      <c r="FB52" s="235">
        <f t="shared" si="394"/>
        <v>0</v>
      </c>
      <c r="FC52" s="235">
        <f t="shared" si="395"/>
        <v>0</v>
      </c>
      <c r="FD52" s="235">
        <f t="shared" si="396"/>
        <v>0</v>
      </c>
      <c r="FE52" s="235">
        <f t="shared" si="397"/>
        <v>0</v>
      </c>
      <c r="FF52" s="236">
        <f t="shared" si="505"/>
        <v>0</v>
      </c>
      <c r="FG52" s="237">
        <f t="shared" si="398"/>
        <v>3</v>
      </c>
      <c r="FH52" s="229">
        <f t="shared" si="399"/>
        <v>3</v>
      </c>
      <c r="FI52" s="229">
        <f t="shared" si="400"/>
        <v>0</v>
      </c>
      <c r="FJ52" s="229">
        <f t="shared" si="401"/>
        <v>0</v>
      </c>
      <c r="FK52" s="229">
        <f t="shared" si="402"/>
        <v>0</v>
      </c>
      <c r="FL52" s="230">
        <f t="shared" si="403"/>
        <v>0</v>
      </c>
      <c r="FM52" s="231">
        <f t="shared" si="404"/>
        <v>0</v>
      </c>
      <c r="FN52" s="231">
        <f t="shared" si="405"/>
        <v>0</v>
      </c>
      <c r="FO52" s="231">
        <f t="shared" si="406"/>
        <v>0</v>
      </c>
      <c r="FP52" s="231">
        <f t="shared" si="407"/>
        <v>0</v>
      </c>
      <c r="FQ52" s="231">
        <f t="shared" si="408"/>
        <v>0</v>
      </c>
      <c r="FR52" s="231">
        <f t="shared" si="409"/>
        <v>0</v>
      </c>
      <c r="FS52" s="231">
        <f t="shared" si="410"/>
        <v>0</v>
      </c>
      <c r="FT52" s="231">
        <f t="shared" si="411"/>
        <v>0</v>
      </c>
      <c r="FU52" s="232">
        <f t="shared" si="412"/>
        <v>0</v>
      </c>
      <c r="FV52" s="233">
        <f t="shared" si="413"/>
        <v>0</v>
      </c>
      <c r="FW52" s="233">
        <f t="shared" si="414"/>
        <v>5</v>
      </c>
      <c r="FX52" s="233">
        <f t="shared" si="415"/>
        <v>0</v>
      </c>
      <c r="FY52" s="233">
        <f t="shared" si="416"/>
        <v>0</v>
      </c>
      <c r="FZ52" s="233">
        <f t="shared" si="417"/>
        <v>0</v>
      </c>
      <c r="GA52" s="233">
        <f t="shared" si="418"/>
        <v>4</v>
      </c>
      <c r="GB52" s="233">
        <f t="shared" si="419"/>
        <v>4</v>
      </c>
      <c r="GC52" s="233">
        <f t="shared" si="420"/>
        <v>0</v>
      </c>
      <c r="GD52" s="234">
        <f t="shared" si="421"/>
        <v>0</v>
      </c>
      <c r="GE52" s="235">
        <f t="shared" si="422"/>
        <v>0</v>
      </c>
      <c r="GF52" s="235">
        <f t="shared" si="423"/>
        <v>0</v>
      </c>
      <c r="GG52" s="235">
        <f t="shared" si="424"/>
        <v>0</v>
      </c>
      <c r="GH52" s="235">
        <f t="shared" si="425"/>
        <v>0</v>
      </c>
      <c r="GI52" s="235">
        <f t="shared" si="426"/>
        <v>0</v>
      </c>
      <c r="GJ52" s="235">
        <f t="shared" si="427"/>
        <v>0</v>
      </c>
      <c r="GK52" s="235">
        <f t="shared" si="428"/>
        <v>0</v>
      </c>
      <c r="GL52" s="235">
        <f t="shared" si="429"/>
        <v>0</v>
      </c>
      <c r="GM52" s="235">
        <f t="shared" si="430"/>
        <v>0</v>
      </c>
      <c r="GN52" s="235">
        <f t="shared" si="431"/>
        <v>0</v>
      </c>
      <c r="GO52" s="235">
        <f t="shared" si="432"/>
        <v>0</v>
      </c>
      <c r="GP52" s="236">
        <f t="shared" si="506"/>
        <v>19</v>
      </c>
      <c r="GQ52" s="237">
        <f t="shared" si="433"/>
        <v>0</v>
      </c>
      <c r="GR52" s="229">
        <f t="shared" si="434"/>
        <v>0</v>
      </c>
      <c r="GS52" s="229">
        <f t="shared" si="435"/>
        <v>0</v>
      </c>
      <c r="GT52" s="229">
        <f t="shared" si="436"/>
        <v>0</v>
      </c>
      <c r="GU52" s="229">
        <f t="shared" si="437"/>
        <v>0</v>
      </c>
      <c r="GV52" s="230">
        <f t="shared" si="438"/>
        <v>0</v>
      </c>
      <c r="GW52" s="231">
        <f t="shared" si="439"/>
        <v>0</v>
      </c>
      <c r="GX52" s="231">
        <f t="shared" si="440"/>
        <v>0</v>
      </c>
      <c r="GY52" s="231">
        <f t="shared" si="441"/>
        <v>0</v>
      </c>
      <c r="GZ52" s="231">
        <f t="shared" si="442"/>
        <v>0</v>
      </c>
      <c r="HA52" s="231">
        <f t="shared" si="443"/>
        <v>0</v>
      </c>
      <c r="HB52" s="231">
        <f t="shared" si="444"/>
        <v>0</v>
      </c>
      <c r="HC52" s="231">
        <f t="shared" si="445"/>
        <v>0</v>
      </c>
      <c r="HD52" s="231">
        <f t="shared" si="446"/>
        <v>0</v>
      </c>
      <c r="HE52" s="232">
        <f t="shared" si="447"/>
        <v>0</v>
      </c>
      <c r="HF52" s="233">
        <f t="shared" si="448"/>
        <v>0</v>
      </c>
      <c r="HG52" s="233">
        <f t="shared" si="449"/>
        <v>0</v>
      </c>
      <c r="HH52" s="233">
        <f t="shared" si="450"/>
        <v>0</v>
      </c>
      <c r="HI52" s="233">
        <f t="shared" si="451"/>
        <v>0</v>
      </c>
      <c r="HJ52" s="233">
        <f t="shared" si="452"/>
        <v>0</v>
      </c>
      <c r="HK52" s="233">
        <f t="shared" si="453"/>
        <v>0</v>
      </c>
      <c r="HL52" s="233">
        <f t="shared" si="454"/>
        <v>0</v>
      </c>
      <c r="HM52" s="233">
        <f t="shared" si="455"/>
        <v>6</v>
      </c>
      <c r="HN52" s="234">
        <f t="shared" si="456"/>
        <v>0</v>
      </c>
      <c r="HO52" s="235">
        <f t="shared" si="457"/>
        <v>0</v>
      </c>
      <c r="HP52" s="235">
        <f t="shared" si="458"/>
        <v>0</v>
      </c>
      <c r="HQ52" s="235">
        <f t="shared" si="459"/>
        <v>0</v>
      </c>
      <c r="HR52" s="235">
        <f t="shared" si="460"/>
        <v>0</v>
      </c>
      <c r="HS52" s="235">
        <f t="shared" si="461"/>
        <v>0</v>
      </c>
      <c r="HT52" s="235">
        <f t="shared" si="462"/>
        <v>0</v>
      </c>
      <c r="HU52" s="235">
        <f t="shared" si="463"/>
        <v>0</v>
      </c>
      <c r="HV52" s="235">
        <f t="shared" si="464"/>
        <v>0</v>
      </c>
      <c r="HW52" s="235">
        <f t="shared" si="465"/>
        <v>0</v>
      </c>
      <c r="HX52" s="235">
        <f t="shared" si="466"/>
        <v>0</v>
      </c>
      <c r="HY52" s="235">
        <f t="shared" si="467"/>
        <v>0</v>
      </c>
      <c r="HZ52" s="236">
        <f t="shared" si="507"/>
        <v>6</v>
      </c>
      <c r="IA52" s="238">
        <f t="shared" si="468"/>
        <v>0</v>
      </c>
      <c r="IB52" s="237">
        <f t="shared" si="508"/>
        <v>0</v>
      </c>
      <c r="IC52" s="229">
        <f t="shared" si="469"/>
        <v>0</v>
      </c>
      <c r="ID52" s="229">
        <f t="shared" si="470"/>
        <v>3</v>
      </c>
      <c r="IE52" s="229">
        <f t="shared" si="471"/>
        <v>0</v>
      </c>
      <c r="IF52" s="229">
        <f t="shared" si="472"/>
        <v>2</v>
      </c>
      <c r="IG52" s="230">
        <f t="shared" si="473"/>
        <v>15</v>
      </c>
      <c r="IH52" s="231">
        <f t="shared" si="474"/>
        <v>10</v>
      </c>
      <c r="II52" s="231">
        <f t="shared" si="475"/>
        <v>20</v>
      </c>
      <c r="IJ52" s="231">
        <f t="shared" si="476"/>
        <v>15</v>
      </c>
      <c r="IK52" s="231">
        <f t="shared" si="477"/>
        <v>15</v>
      </c>
      <c r="IL52" s="231">
        <f t="shared" si="478"/>
        <v>5</v>
      </c>
      <c r="IM52" s="231">
        <f t="shared" si="479"/>
        <v>15</v>
      </c>
      <c r="IN52" s="231">
        <f t="shared" si="480"/>
        <v>15</v>
      </c>
      <c r="IO52" s="231">
        <f t="shared" si="481"/>
        <v>10</v>
      </c>
      <c r="IP52" s="232">
        <f t="shared" si="482"/>
        <v>10</v>
      </c>
      <c r="IQ52" s="233">
        <f t="shared" si="483"/>
        <v>20</v>
      </c>
      <c r="IR52" s="233">
        <f t="shared" si="484"/>
        <v>0</v>
      </c>
      <c r="IS52" s="233">
        <f t="shared" si="485"/>
        <v>15</v>
      </c>
      <c r="IT52" s="233">
        <f t="shared" si="486"/>
        <v>20</v>
      </c>
      <c r="IU52" s="233">
        <f t="shared" si="487"/>
        <v>10</v>
      </c>
      <c r="IV52" s="233">
        <f t="shared" si="488"/>
        <v>0</v>
      </c>
      <c r="IW52" s="233">
        <f t="shared" si="489"/>
        <v>0</v>
      </c>
      <c r="IX52" s="233">
        <f t="shared" si="490"/>
        <v>0</v>
      </c>
      <c r="IY52" s="234">
        <f t="shared" si="491"/>
        <v>0</v>
      </c>
      <c r="IZ52" s="235">
        <f t="shared" si="492"/>
        <v>0</v>
      </c>
      <c r="JA52" s="235">
        <f t="shared" si="493"/>
        <v>0</v>
      </c>
      <c r="JB52" s="235">
        <f t="shared" si="494"/>
        <v>0</v>
      </c>
      <c r="JC52" s="235">
        <f t="shared" si="495"/>
        <v>0</v>
      </c>
      <c r="JD52" s="235">
        <f t="shared" si="496"/>
        <v>0</v>
      </c>
      <c r="JE52" s="235">
        <f t="shared" si="497"/>
        <v>0</v>
      </c>
      <c r="JF52" s="235">
        <f t="shared" si="498"/>
        <v>0</v>
      </c>
      <c r="JG52" s="235">
        <f t="shared" si="499"/>
        <v>0</v>
      </c>
      <c r="JH52" s="235">
        <f t="shared" si="500"/>
        <v>0</v>
      </c>
      <c r="JI52" s="235">
        <f t="shared" si="501"/>
        <v>0</v>
      </c>
      <c r="JJ52" s="235">
        <f t="shared" si="502"/>
        <v>0</v>
      </c>
      <c r="JK52" s="392">
        <f t="shared" si="509"/>
        <v>195</v>
      </c>
      <c r="JL52" s="392">
        <f t="shared" si="510"/>
        <v>5</v>
      </c>
    </row>
    <row r="53" spans="1:272" ht="15" x14ac:dyDescent="0.25">
      <c r="A53" s="13" t="s">
        <v>1123</v>
      </c>
      <c r="B53" s="368">
        <v>4</v>
      </c>
      <c r="C53" s="12" t="s">
        <v>268</v>
      </c>
      <c r="D53" s="399">
        <v>44562</v>
      </c>
      <c r="E53" s="17">
        <v>5</v>
      </c>
      <c r="F53" s="6">
        <v>12672877</v>
      </c>
      <c r="G53" s="17" t="s">
        <v>269</v>
      </c>
      <c r="H53" s="17" t="s">
        <v>270</v>
      </c>
      <c r="I53" s="20" t="s">
        <v>271</v>
      </c>
      <c r="J53" s="6" t="s">
        <v>530</v>
      </c>
      <c r="K53" s="6" t="s">
        <v>213</v>
      </c>
      <c r="L53" s="400"/>
      <c r="M53" s="401" t="s">
        <v>272</v>
      </c>
      <c r="N53" s="646" t="s">
        <v>175</v>
      </c>
      <c r="O53" s="103"/>
      <c r="P53" s="101"/>
      <c r="Q53" s="102"/>
      <c r="R53" s="646" t="s">
        <v>175</v>
      </c>
      <c r="S53" s="103"/>
      <c r="T53" s="101"/>
      <c r="U53" s="102"/>
      <c r="V53" s="665">
        <v>80.760002136230469</v>
      </c>
      <c r="W53" s="103"/>
      <c r="X53" s="101"/>
      <c r="Y53" s="102"/>
      <c r="Z53" s="21" t="s">
        <v>195</v>
      </c>
      <c r="AA53" s="267"/>
      <c r="AB53" s="646">
        <v>77.699996948242188</v>
      </c>
      <c r="AC53" s="267"/>
      <c r="AD53" s="656">
        <v>100</v>
      </c>
      <c r="AE53" s="654"/>
      <c r="AF53" s="657"/>
      <c r="AG53" s="656">
        <v>100</v>
      </c>
      <c r="AH53" s="654"/>
      <c r="AI53" s="657"/>
      <c r="AJ53" s="656">
        <v>100</v>
      </c>
      <c r="AK53" s="654"/>
      <c r="AL53" s="657"/>
      <c r="AM53" s="656">
        <v>100</v>
      </c>
      <c r="AN53" s="654"/>
      <c r="AO53" s="657"/>
      <c r="AP53" s="656">
        <v>100</v>
      </c>
      <c r="AQ53" s="654"/>
      <c r="AR53" s="657"/>
      <c r="AS53" s="656">
        <v>100</v>
      </c>
      <c r="AT53" s="654"/>
      <c r="AU53" s="657"/>
      <c r="AV53" s="656">
        <v>100</v>
      </c>
      <c r="AW53" s="654"/>
      <c r="AX53" s="657"/>
      <c r="AY53" s="656">
        <v>100</v>
      </c>
      <c r="AZ53" s="654"/>
      <c r="BA53" s="657"/>
      <c r="BB53" s="656">
        <v>100</v>
      </c>
      <c r="BC53" s="654"/>
      <c r="BD53" s="657"/>
      <c r="BE53" s="665">
        <v>64.019996643066406</v>
      </c>
      <c r="BF53" s="103"/>
      <c r="BG53" s="267"/>
      <c r="BH53" s="665">
        <v>53.400001525878906</v>
      </c>
      <c r="BI53" s="103"/>
      <c r="BJ53" s="267"/>
      <c r="BK53" s="646" t="s">
        <v>175</v>
      </c>
      <c r="BL53" s="103"/>
      <c r="BM53" s="267"/>
      <c r="BN53" s="665">
        <v>51.860000610351563</v>
      </c>
      <c r="BO53" s="103"/>
      <c r="BP53" s="267"/>
      <c r="BQ53" s="21">
        <v>68</v>
      </c>
      <c r="BR53" s="103"/>
      <c r="BS53" s="267"/>
      <c r="BT53" s="665">
        <v>80.599998474121094</v>
      </c>
      <c r="BU53" s="103"/>
      <c r="BV53" s="267"/>
      <c r="BW53" s="646" t="s">
        <v>175</v>
      </c>
      <c r="BX53" s="103"/>
      <c r="BY53" s="267"/>
      <c r="BZ53" s="646" t="s">
        <v>175</v>
      </c>
      <c r="CA53" s="103"/>
      <c r="CB53" s="267"/>
      <c r="CC53" s="21" t="s">
        <v>177</v>
      </c>
      <c r="CD53" s="284"/>
      <c r="CE53" s="267"/>
      <c r="CF53" s="21"/>
      <c r="CG53" s="103"/>
      <c r="CH53" s="267"/>
      <c r="CI53" s="21"/>
      <c r="CJ53" s="103"/>
      <c r="CK53" s="267"/>
      <c r="CL53" s="21"/>
      <c r="CM53" s="103"/>
      <c r="CN53" s="103"/>
      <c r="CO53" s="103"/>
      <c r="CP53" s="103"/>
      <c r="CQ53" s="267"/>
      <c r="CR53" s="21"/>
      <c r="CS53" s="103"/>
      <c r="CT53" s="267"/>
      <c r="CU53" s="21"/>
      <c r="CV53" s="103"/>
      <c r="CW53" s="267"/>
      <c r="CX53" s="21"/>
      <c r="CY53" s="103"/>
      <c r="CZ53" s="267"/>
      <c r="DA53" s="21"/>
      <c r="DB53" s="103"/>
      <c r="DC53" s="267"/>
      <c r="DD53" s="21"/>
      <c r="DE53" s="103"/>
      <c r="DF53" s="267"/>
      <c r="DG53" s="21"/>
      <c r="DH53" s="103"/>
      <c r="DI53" s="267"/>
      <c r="DJ53" s="21"/>
      <c r="DK53" s="103"/>
      <c r="DL53" s="267"/>
      <c r="DM53" s="21"/>
      <c r="DN53" s="103"/>
      <c r="DO53" s="267"/>
      <c r="DP53" s="213"/>
      <c r="DQ53" s="212"/>
      <c r="DR53" s="212"/>
      <c r="DS53" s="279">
        <f t="shared" si="511"/>
        <v>63.575999450683597</v>
      </c>
      <c r="DT53" s="214"/>
      <c r="DU53" s="215">
        <f t="shared" si="512"/>
        <v>3.17879997253418</v>
      </c>
      <c r="DV53" s="618">
        <f t="shared" si="362"/>
        <v>0</v>
      </c>
      <c r="DW53" s="228">
        <f t="shared" si="363"/>
        <v>0</v>
      </c>
      <c r="DX53" s="229">
        <f t="shared" si="364"/>
        <v>0</v>
      </c>
      <c r="DY53" s="229">
        <f t="shared" si="365"/>
        <v>0</v>
      </c>
      <c r="DZ53" s="229">
        <f t="shared" si="366"/>
        <v>0</v>
      </c>
      <c r="EA53" s="229">
        <f t="shared" si="367"/>
        <v>0</v>
      </c>
      <c r="EB53" s="230">
        <f t="shared" si="368"/>
        <v>0</v>
      </c>
      <c r="EC53" s="231">
        <f t="shared" si="369"/>
        <v>0</v>
      </c>
      <c r="ED53" s="231">
        <f t="shared" si="370"/>
        <v>0</v>
      </c>
      <c r="EE53" s="231">
        <f t="shared" si="371"/>
        <v>0</v>
      </c>
      <c r="EF53" s="231">
        <f t="shared" si="372"/>
        <v>0</v>
      </c>
      <c r="EG53" s="231">
        <f t="shared" si="373"/>
        <v>0</v>
      </c>
      <c r="EH53" s="231">
        <f t="shared" si="374"/>
        <v>0</v>
      </c>
      <c r="EI53" s="231">
        <f t="shared" si="375"/>
        <v>0</v>
      </c>
      <c r="EJ53" s="231">
        <f t="shared" si="376"/>
        <v>0</v>
      </c>
      <c r="EK53" s="232">
        <f t="shared" si="377"/>
        <v>0</v>
      </c>
      <c r="EL53" s="233">
        <f t="shared" si="378"/>
        <v>0</v>
      </c>
      <c r="EM53" s="233">
        <f t="shared" si="379"/>
        <v>0</v>
      </c>
      <c r="EN53" s="233">
        <f t="shared" si="380"/>
        <v>0</v>
      </c>
      <c r="EO53" s="233">
        <f t="shared" si="381"/>
        <v>0</v>
      </c>
      <c r="EP53" s="233">
        <f t="shared" si="382"/>
        <v>0</v>
      </c>
      <c r="EQ53" s="233">
        <f t="shared" si="383"/>
        <v>0</v>
      </c>
      <c r="ER53" s="233">
        <f t="shared" si="384"/>
        <v>0</v>
      </c>
      <c r="ES53" s="233">
        <f t="shared" si="385"/>
        <v>0</v>
      </c>
      <c r="ET53" s="234">
        <f t="shared" si="386"/>
        <v>0</v>
      </c>
      <c r="EU53" s="235">
        <f t="shared" si="387"/>
        <v>0</v>
      </c>
      <c r="EV53" s="235">
        <f t="shared" si="388"/>
        <v>0</v>
      </c>
      <c r="EW53" s="235">
        <f t="shared" si="389"/>
        <v>0</v>
      </c>
      <c r="EX53" s="235">
        <f t="shared" si="390"/>
        <v>0</v>
      </c>
      <c r="EY53" s="235">
        <f t="shared" si="391"/>
        <v>0</v>
      </c>
      <c r="EZ53" s="235">
        <f t="shared" si="392"/>
        <v>0</v>
      </c>
      <c r="FA53" s="235">
        <f t="shared" si="393"/>
        <v>0</v>
      </c>
      <c r="FB53" s="235">
        <f t="shared" si="394"/>
        <v>0</v>
      </c>
      <c r="FC53" s="235">
        <f t="shared" si="395"/>
        <v>0</v>
      </c>
      <c r="FD53" s="235">
        <f t="shared" si="396"/>
        <v>0</v>
      </c>
      <c r="FE53" s="235">
        <f t="shared" si="397"/>
        <v>0</v>
      </c>
      <c r="FF53" s="236">
        <f t="shared" si="505"/>
        <v>0</v>
      </c>
      <c r="FG53" s="237">
        <f t="shared" si="398"/>
        <v>3</v>
      </c>
      <c r="FH53" s="229">
        <f t="shared" si="399"/>
        <v>3</v>
      </c>
      <c r="FI53" s="229">
        <f t="shared" si="400"/>
        <v>0</v>
      </c>
      <c r="FJ53" s="229">
        <f t="shared" si="401"/>
        <v>0</v>
      </c>
      <c r="FK53" s="229">
        <f t="shared" si="402"/>
        <v>0</v>
      </c>
      <c r="FL53" s="230">
        <f t="shared" si="403"/>
        <v>0</v>
      </c>
      <c r="FM53" s="231">
        <f t="shared" si="404"/>
        <v>0</v>
      </c>
      <c r="FN53" s="231">
        <f t="shared" si="405"/>
        <v>0</v>
      </c>
      <c r="FO53" s="231">
        <f t="shared" si="406"/>
        <v>0</v>
      </c>
      <c r="FP53" s="231">
        <f t="shared" si="407"/>
        <v>0</v>
      </c>
      <c r="FQ53" s="231">
        <f t="shared" si="408"/>
        <v>0</v>
      </c>
      <c r="FR53" s="231">
        <f t="shared" si="409"/>
        <v>0</v>
      </c>
      <c r="FS53" s="231">
        <f t="shared" si="410"/>
        <v>0</v>
      </c>
      <c r="FT53" s="231">
        <f t="shared" si="411"/>
        <v>0</v>
      </c>
      <c r="FU53" s="232">
        <f t="shared" si="412"/>
        <v>0</v>
      </c>
      <c r="FV53" s="233">
        <f t="shared" si="413"/>
        <v>0</v>
      </c>
      <c r="FW53" s="233">
        <f t="shared" si="414"/>
        <v>5</v>
      </c>
      <c r="FX53" s="233">
        <f t="shared" si="415"/>
        <v>0</v>
      </c>
      <c r="FY53" s="233">
        <f t="shared" si="416"/>
        <v>0</v>
      </c>
      <c r="FZ53" s="233">
        <f t="shared" si="417"/>
        <v>0</v>
      </c>
      <c r="GA53" s="233">
        <f t="shared" si="418"/>
        <v>4</v>
      </c>
      <c r="GB53" s="233">
        <f t="shared" si="419"/>
        <v>4</v>
      </c>
      <c r="GC53" s="233">
        <f t="shared" si="420"/>
        <v>0</v>
      </c>
      <c r="GD53" s="234">
        <f t="shared" si="421"/>
        <v>0</v>
      </c>
      <c r="GE53" s="235">
        <f t="shared" si="422"/>
        <v>0</v>
      </c>
      <c r="GF53" s="235">
        <f t="shared" si="423"/>
        <v>0</v>
      </c>
      <c r="GG53" s="235">
        <f t="shared" si="424"/>
        <v>0</v>
      </c>
      <c r="GH53" s="235">
        <f t="shared" si="425"/>
        <v>0</v>
      </c>
      <c r="GI53" s="235">
        <f t="shared" si="426"/>
        <v>0</v>
      </c>
      <c r="GJ53" s="235">
        <f t="shared" si="427"/>
        <v>0</v>
      </c>
      <c r="GK53" s="235">
        <f t="shared" si="428"/>
        <v>0</v>
      </c>
      <c r="GL53" s="235">
        <f t="shared" si="429"/>
        <v>0</v>
      </c>
      <c r="GM53" s="235">
        <f t="shared" si="430"/>
        <v>0</v>
      </c>
      <c r="GN53" s="235">
        <f t="shared" si="431"/>
        <v>0</v>
      </c>
      <c r="GO53" s="235">
        <f t="shared" si="432"/>
        <v>0</v>
      </c>
      <c r="GP53" s="236">
        <f t="shared" si="506"/>
        <v>19</v>
      </c>
      <c r="GQ53" s="237">
        <f t="shared" si="433"/>
        <v>0</v>
      </c>
      <c r="GR53" s="229">
        <f t="shared" si="434"/>
        <v>0</v>
      </c>
      <c r="GS53" s="229">
        <f t="shared" si="435"/>
        <v>0</v>
      </c>
      <c r="GT53" s="229">
        <f t="shared" si="436"/>
        <v>0</v>
      </c>
      <c r="GU53" s="229">
        <f t="shared" si="437"/>
        <v>0</v>
      </c>
      <c r="GV53" s="230">
        <f t="shared" si="438"/>
        <v>0</v>
      </c>
      <c r="GW53" s="231">
        <f t="shared" si="439"/>
        <v>0</v>
      </c>
      <c r="GX53" s="231">
        <f t="shared" si="440"/>
        <v>0</v>
      </c>
      <c r="GY53" s="231">
        <f t="shared" si="441"/>
        <v>0</v>
      </c>
      <c r="GZ53" s="231">
        <f t="shared" si="442"/>
        <v>0</v>
      </c>
      <c r="HA53" s="231">
        <f t="shared" si="443"/>
        <v>0</v>
      </c>
      <c r="HB53" s="231">
        <f t="shared" si="444"/>
        <v>0</v>
      </c>
      <c r="HC53" s="231">
        <f t="shared" si="445"/>
        <v>0</v>
      </c>
      <c r="HD53" s="231">
        <f t="shared" si="446"/>
        <v>0</v>
      </c>
      <c r="HE53" s="232">
        <f t="shared" si="447"/>
        <v>0</v>
      </c>
      <c r="HF53" s="233">
        <f t="shared" si="448"/>
        <v>0</v>
      </c>
      <c r="HG53" s="233">
        <f t="shared" si="449"/>
        <v>0</v>
      </c>
      <c r="HH53" s="233">
        <f t="shared" si="450"/>
        <v>0</v>
      </c>
      <c r="HI53" s="233">
        <f t="shared" si="451"/>
        <v>0</v>
      </c>
      <c r="HJ53" s="233">
        <f t="shared" si="452"/>
        <v>0</v>
      </c>
      <c r="HK53" s="233">
        <f t="shared" si="453"/>
        <v>0</v>
      </c>
      <c r="HL53" s="233">
        <f t="shared" si="454"/>
        <v>0</v>
      </c>
      <c r="HM53" s="233">
        <f t="shared" si="455"/>
        <v>6</v>
      </c>
      <c r="HN53" s="234">
        <f t="shared" si="456"/>
        <v>0</v>
      </c>
      <c r="HO53" s="235">
        <f t="shared" si="457"/>
        <v>0</v>
      </c>
      <c r="HP53" s="235">
        <f t="shared" si="458"/>
        <v>0</v>
      </c>
      <c r="HQ53" s="235">
        <f t="shared" si="459"/>
        <v>0</v>
      </c>
      <c r="HR53" s="235">
        <f t="shared" si="460"/>
        <v>0</v>
      </c>
      <c r="HS53" s="235">
        <f t="shared" si="461"/>
        <v>0</v>
      </c>
      <c r="HT53" s="235">
        <f t="shared" si="462"/>
        <v>0</v>
      </c>
      <c r="HU53" s="235">
        <f t="shared" si="463"/>
        <v>0</v>
      </c>
      <c r="HV53" s="235">
        <f t="shared" si="464"/>
        <v>0</v>
      </c>
      <c r="HW53" s="235">
        <f t="shared" si="465"/>
        <v>0</v>
      </c>
      <c r="HX53" s="235">
        <f t="shared" si="466"/>
        <v>0</v>
      </c>
      <c r="HY53" s="235">
        <f t="shared" si="467"/>
        <v>0</v>
      </c>
      <c r="HZ53" s="236">
        <f t="shared" si="507"/>
        <v>6</v>
      </c>
      <c r="IA53" s="238">
        <f t="shared" si="468"/>
        <v>0</v>
      </c>
      <c r="IB53" s="237">
        <f t="shared" si="508"/>
        <v>0</v>
      </c>
      <c r="IC53" s="229">
        <f t="shared" si="469"/>
        <v>0</v>
      </c>
      <c r="ID53" s="229">
        <f t="shared" si="470"/>
        <v>3</v>
      </c>
      <c r="IE53" s="229">
        <f t="shared" si="471"/>
        <v>0</v>
      </c>
      <c r="IF53" s="229">
        <f t="shared" si="472"/>
        <v>2</v>
      </c>
      <c r="IG53" s="230">
        <f t="shared" si="473"/>
        <v>15</v>
      </c>
      <c r="IH53" s="231">
        <f t="shared" si="474"/>
        <v>10</v>
      </c>
      <c r="II53" s="231">
        <f t="shared" si="475"/>
        <v>20</v>
      </c>
      <c r="IJ53" s="231">
        <f t="shared" si="476"/>
        <v>15</v>
      </c>
      <c r="IK53" s="231">
        <f t="shared" si="477"/>
        <v>15</v>
      </c>
      <c r="IL53" s="231">
        <f t="shared" si="478"/>
        <v>5</v>
      </c>
      <c r="IM53" s="231">
        <f t="shared" si="479"/>
        <v>15</v>
      </c>
      <c r="IN53" s="231">
        <f t="shared" si="480"/>
        <v>15</v>
      </c>
      <c r="IO53" s="231">
        <f t="shared" si="481"/>
        <v>10</v>
      </c>
      <c r="IP53" s="232">
        <f t="shared" si="482"/>
        <v>10</v>
      </c>
      <c r="IQ53" s="233">
        <f t="shared" si="483"/>
        <v>20</v>
      </c>
      <c r="IR53" s="233">
        <f t="shared" si="484"/>
        <v>0</v>
      </c>
      <c r="IS53" s="233">
        <f t="shared" si="485"/>
        <v>15</v>
      </c>
      <c r="IT53" s="233">
        <f t="shared" si="486"/>
        <v>20</v>
      </c>
      <c r="IU53" s="233">
        <f t="shared" si="487"/>
        <v>10</v>
      </c>
      <c r="IV53" s="233">
        <f t="shared" si="488"/>
        <v>0</v>
      </c>
      <c r="IW53" s="233">
        <f t="shared" si="489"/>
        <v>0</v>
      </c>
      <c r="IX53" s="233">
        <f t="shared" si="490"/>
        <v>0</v>
      </c>
      <c r="IY53" s="234">
        <f t="shared" si="491"/>
        <v>0</v>
      </c>
      <c r="IZ53" s="235">
        <f t="shared" si="492"/>
        <v>0</v>
      </c>
      <c r="JA53" s="235">
        <f t="shared" si="493"/>
        <v>0</v>
      </c>
      <c r="JB53" s="235">
        <f t="shared" si="494"/>
        <v>0</v>
      </c>
      <c r="JC53" s="235">
        <f t="shared" si="495"/>
        <v>0</v>
      </c>
      <c r="JD53" s="235">
        <f t="shared" si="496"/>
        <v>0</v>
      </c>
      <c r="JE53" s="235">
        <f t="shared" si="497"/>
        <v>0</v>
      </c>
      <c r="JF53" s="235">
        <f t="shared" si="498"/>
        <v>0</v>
      </c>
      <c r="JG53" s="235">
        <f t="shared" si="499"/>
        <v>0</v>
      </c>
      <c r="JH53" s="235">
        <f t="shared" si="500"/>
        <v>0</v>
      </c>
      <c r="JI53" s="235">
        <f t="shared" si="501"/>
        <v>0</v>
      </c>
      <c r="JJ53" s="235">
        <f t="shared" si="502"/>
        <v>0</v>
      </c>
      <c r="JK53" s="392">
        <f t="shared" si="509"/>
        <v>195</v>
      </c>
      <c r="JL53" s="392">
        <f t="shared" si="510"/>
        <v>5</v>
      </c>
    </row>
    <row r="54" spans="1:272" ht="15" x14ac:dyDescent="0.25">
      <c r="A54" s="13" t="s">
        <v>1123</v>
      </c>
      <c r="B54" s="368">
        <v>7</v>
      </c>
      <c r="C54" s="12" t="s">
        <v>273</v>
      </c>
      <c r="D54" s="399">
        <v>44562</v>
      </c>
      <c r="E54" s="17">
        <v>5</v>
      </c>
      <c r="F54" s="6">
        <v>12672925</v>
      </c>
      <c r="G54" s="17" t="s">
        <v>274</v>
      </c>
      <c r="H54" s="17" t="s">
        <v>275</v>
      </c>
      <c r="I54" s="20" t="s">
        <v>276</v>
      </c>
      <c r="J54" s="6"/>
      <c r="K54" s="6"/>
      <c r="L54" s="400"/>
      <c r="M54" s="401" t="s">
        <v>277</v>
      </c>
      <c r="N54" s="646" t="s">
        <v>175</v>
      </c>
      <c r="O54" s="103"/>
      <c r="P54" s="101"/>
      <c r="Q54" s="102"/>
      <c r="R54" s="646" t="s">
        <v>175</v>
      </c>
      <c r="S54" s="103"/>
      <c r="T54" s="101"/>
      <c r="U54" s="102"/>
      <c r="V54" s="665">
        <v>59.130001068115234</v>
      </c>
      <c r="W54" s="103"/>
      <c r="X54" s="101"/>
      <c r="Y54" s="102"/>
      <c r="Z54" s="21" t="s">
        <v>195</v>
      </c>
      <c r="AA54" s="267"/>
      <c r="AB54" s="646">
        <v>77.699996948242188</v>
      </c>
      <c r="AC54" s="267"/>
      <c r="AD54" s="656">
        <v>100</v>
      </c>
      <c r="AE54" s="654"/>
      <c r="AF54" s="657"/>
      <c r="AG54" s="656">
        <v>100</v>
      </c>
      <c r="AH54" s="654"/>
      <c r="AI54" s="657"/>
      <c r="AJ54" s="656">
        <v>100</v>
      </c>
      <c r="AK54" s="654"/>
      <c r="AL54" s="657"/>
      <c r="AM54" s="656">
        <v>100</v>
      </c>
      <c r="AN54" s="654"/>
      <c r="AO54" s="657"/>
      <c r="AP54" s="656">
        <v>100</v>
      </c>
      <c r="AQ54" s="654"/>
      <c r="AR54" s="657"/>
      <c r="AS54" s="656">
        <v>100</v>
      </c>
      <c r="AT54" s="654"/>
      <c r="AU54" s="657"/>
      <c r="AV54" s="656">
        <v>100</v>
      </c>
      <c r="AW54" s="654"/>
      <c r="AX54" s="657"/>
      <c r="AY54" s="656">
        <v>100</v>
      </c>
      <c r="AZ54" s="654"/>
      <c r="BA54" s="657"/>
      <c r="BB54" s="656">
        <v>100</v>
      </c>
      <c r="BC54" s="654"/>
      <c r="BD54" s="657"/>
      <c r="BE54" s="665">
        <v>55.700000762939453</v>
      </c>
      <c r="BF54" s="103"/>
      <c r="BG54" s="267"/>
      <c r="BH54" s="665">
        <v>48.299999237060547</v>
      </c>
      <c r="BI54" s="103"/>
      <c r="BJ54" s="267"/>
      <c r="BK54" s="646" t="s">
        <v>175</v>
      </c>
      <c r="BL54" s="103"/>
      <c r="BM54" s="267"/>
      <c r="BN54" s="665">
        <v>47.299999237060547</v>
      </c>
      <c r="BO54" s="103"/>
      <c r="BP54" s="267"/>
      <c r="BQ54" s="21">
        <v>53</v>
      </c>
      <c r="BR54" s="103"/>
      <c r="BS54" s="267"/>
      <c r="BT54" s="665">
        <v>57.900001525878906</v>
      </c>
      <c r="BU54" s="103"/>
      <c r="BV54" s="267"/>
      <c r="BW54" s="646" t="s">
        <v>175</v>
      </c>
      <c r="BX54" s="103"/>
      <c r="BY54" s="267"/>
      <c r="BZ54" s="646" t="s">
        <v>175</v>
      </c>
      <c r="CA54" s="103"/>
      <c r="CB54" s="267"/>
      <c r="CC54" s="21" t="s">
        <v>177</v>
      </c>
      <c r="CD54" s="284"/>
      <c r="CE54" s="267"/>
      <c r="CF54" s="21"/>
      <c r="CG54" s="103"/>
      <c r="CH54" s="267"/>
      <c r="CI54" s="21"/>
      <c r="CJ54" s="103"/>
      <c r="CK54" s="267"/>
      <c r="CL54" s="21"/>
      <c r="CM54" s="103"/>
      <c r="CN54" s="103"/>
      <c r="CO54" s="103"/>
      <c r="CP54" s="103"/>
      <c r="CQ54" s="267"/>
      <c r="CR54" s="21"/>
      <c r="CS54" s="103"/>
      <c r="CT54" s="267"/>
      <c r="CU54" s="21"/>
      <c r="CV54" s="103"/>
      <c r="CW54" s="267"/>
      <c r="CX54" s="21"/>
      <c r="CY54" s="103"/>
      <c r="CZ54" s="267"/>
      <c r="DA54" s="21"/>
      <c r="DB54" s="103"/>
      <c r="DC54" s="267"/>
      <c r="DD54" s="21"/>
      <c r="DE54" s="103"/>
      <c r="DF54" s="267"/>
      <c r="DG54" s="21"/>
      <c r="DH54" s="103"/>
      <c r="DI54" s="267"/>
      <c r="DJ54" s="21"/>
      <c r="DK54" s="103"/>
      <c r="DL54" s="267"/>
      <c r="DM54" s="21"/>
      <c r="DN54" s="103"/>
      <c r="DO54" s="267"/>
      <c r="DP54" s="213"/>
      <c r="DQ54" s="212"/>
      <c r="DR54" s="212"/>
      <c r="DS54" s="279">
        <f t="shared" si="511"/>
        <v>52.440000152587892</v>
      </c>
      <c r="DT54" s="214"/>
      <c r="DU54" s="215">
        <f t="shared" si="512"/>
        <v>2.6220000076293948</v>
      </c>
      <c r="DV54" s="618">
        <f t="shared" si="362"/>
        <v>0</v>
      </c>
      <c r="DW54" s="228">
        <f t="shared" si="363"/>
        <v>0</v>
      </c>
      <c r="DX54" s="229">
        <f t="shared" si="364"/>
        <v>0</v>
      </c>
      <c r="DY54" s="229">
        <f t="shared" si="365"/>
        <v>0</v>
      </c>
      <c r="DZ54" s="229">
        <f t="shared" si="366"/>
        <v>0</v>
      </c>
      <c r="EA54" s="229">
        <f t="shared" si="367"/>
        <v>0</v>
      </c>
      <c r="EB54" s="230">
        <f t="shared" si="368"/>
        <v>0</v>
      </c>
      <c r="EC54" s="231">
        <f t="shared" si="369"/>
        <v>0</v>
      </c>
      <c r="ED54" s="231">
        <f t="shared" si="370"/>
        <v>0</v>
      </c>
      <c r="EE54" s="231">
        <f t="shared" si="371"/>
        <v>0</v>
      </c>
      <c r="EF54" s="231">
        <f t="shared" si="372"/>
        <v>0</v>
      </c>
      <c r="EG54" s="231">
        <f t="shared" si="373"/>
        <v>0</v>
      </c>
      <c r="EH54" s="231">
        <f t="shared" si="374"/>
        <v>0</v>
      </c>
      <c r="EI54" s="231">
        <f t="shared" si="375"/>
        <v>0</v>
      </c>
      <c r="EJ54" s="231">
        <f t="shared" si="376"/>
        <v>0</v>
      </c>
      <c r="EK54" s="232">
        <f t="shared" si="377"/>
        <v>0</v>
      </c>
      <c r="EL54" s="233">
        <f t="shared" si="378"/>
        <v>0</v>
      </c>
      <c r="EM54" s="233">
        <f t="shared" si="379"/>
        <v>0</v>
      </c>
      <c r="EN54" s="233">
        <f t="shared" si="380"/>
        <v>0</v>
      </c>
      <c r="EO54" s="233">
        <f t="shared" si="381"/>
        <v>0</v>
      </c>
      <c r="EP54" s="233">
        <f t="shared" si="382"/>
        <v>0</v>
      </c>
      <c r="EQ54" s="233">
        <f t="shared" si="383"/>
        <v>0</v>
      </c>
      <c r="ER54" s="233">
        <f t="shared" si="384"/>
        <v>0</v>
      </c>
      <c r="ES54" s="233">
        <f t="shared" si="385"/>
        <v>0</v>
      </c>
      <c r="ET54" s="234">
        <f t="shared" si="386"/>
        <v>0</v>
      </c>
      <c r="EU54" s="235">
        <f t="shared" si="387"/>
        <v>0</v>
      </c>
      <c r="EV54" s="235">
        <f t="shared" si="388"/>
        <v>0</v>
      </c>
      <c r="EW54" s="235">
        <f t="shared" si="389"/>
        <v>0</v>
      </c>
      <c r="EX54" s="235">
        <f t="shared" si="390"/>
        <v>0</v>
      </c>
      <c r="EY54" s="235">
        <f t="shared" si="391"/>
        <v>0</v>
      </c>
      <c r="EZ54" s="235">
        <f t="shared" si="392"/>
        <v>0</v>
      </c>
      <c r="FA54" s="235">
        <f t="shared" si="393"/>
        <v>0</v>
      </c>
      <c r="FB54" s="235">
        <f t="shared" si="394"/>
        <v>0</v>
      </c>
      <c r="FC54" s="235">
        <f t="shared" si="395"/>
        <v>0</v>
      </c>
      <c r="FD54" s="235">
        <f t="shared" si="396"/>
        <v>0</v>
      </c>
      <c r="FE54" s="235">
        <f t="shared" si="397"/>
        <v>0</v>
      </c>
      <c r="FF54" s="236">
        <f t="shared" si="505"/>
        <v>0</v>
      </c>
      <c r="FG54" s="237">
        <f t="shared" si="398"/>
        <v>3</v>
      </c>
      <c r="FH54" s="229">
        <f t="shared" si="399"/>
        <v>3</v>
      </c>
      <c r="FI54" s="229">
        <f t="shared" si="400"/>
        <v>0</v>
      </c>
      <c r="FJ54" s="229">
        <f t="shared" si="401"/>
        <v>0</v>
      </c>
      <c r="FK54" s="229">
        <f t="shared" si="402"/>
        <v>0</v>
      </c>
      <c r="FL54" s="230">
        <f t="shared" si="403"/>
        <v>0</v>
      </c>
      <c r="FM54" s="231">
        <f t="shared" si="404"/>
        <v>0</v>
      </c>
      <c r="FN54" s="231">
        <f t="shared" si="405"/>
        <v>0</v>
      </c>
      <c r="FO54" s="231">
        <f t="shared" si="406"/>
        <v>0</v>
      </c>
      <c r="FP54" s="231">
        <f t="shared" si="407"/>
        <v>0</v>
      </c>
      <c r="FQ54" s="231">
        <f t="shared" si="408"/>
        <v>0</v>
      </c>
      <c r="FR54" s="231">
        <f t="shared" si="409"/>
        <v>0</v>
      </c>
      <c r="FS54" s="231">
        <f t="shared" si="410"/>
        <v>0</v>
      </c>
      <c r="FT54" s="231">
        <f t="shared" si="411"/>
        <v>0</v>
      </c>
      <c r="FU54" s="232">
        <f t="shared" si="412"/>
        <v>0</v>
      </c>
      <c r="FV54" s="233">
        <f t="shared" si="413"/>
        <v>0</v>
      </c>
      <c r="FW54" s="233">
        <f t="shared" si="414"/>
        <v>5</v>
      </c>
      <c r="FX54" s="233">
        <f t="shared" si="415"/>
        <v>0</v>
      </c>
      <c r="FY54" s="233">
        <f t="shared" si="416"/>
        <v>0</v>
      </c>
      <c r="FZ54" s="233">
        <f t="shared" si="417"/>
        <v>0</v>
      </c>
      <c r="GA54" s="233">
        <f t="shared" si="418"/>
        <v>4</v>
      </c>
      <c r="GB54" s="233">
        <f t="shared" si="419"/>
        <v>4</v>
      </c>
      <c r="GC54" s="233">
        <f t="shared" si="420"/>
        <v>0</v>
      </c>
      <c r="GD54" s="234">
        <f t="shared" si="421"/>
        <v>0</v>
      </c>
      <c r="GE54" s="235">
        <f t="shared" si="422"/>
        <v>0</v>
      </c>
      <c r="GF54" s="235">
        <f t="shared" si="423"/>
        <v>0</v>
      </c>
      <c r="GG54" s="235">
        <f t="shared" si="424"/>
        <v>0</v>
      </c>
      <c r="GH54" s="235">
        <f t="shared" si="425"/>
        <v>0</v>
      </c>
      <c r="GI54" s="235">
        <f t="shared" si="426"/>
        <v>0</v>
      </c>
      <c r="GJ54" s="235">
        <f t="shared" si="427"/>
        <v>0</v>
      </c>
      <c r="GK54" s="235">
        <f t="shared" si="428"/>
        <v>0</v>
      </c>
      <c r="GL54" s="235">
        <f t="shared" si="429"/>
        <v>0</v>
      </c>
      <c r="GM54" s="235">
        <f t="shared" si="430"/>
        <v>0</v>
      </c>
      <c r="GN54" s="235">
        <f t="shared" si="431"/>
        <v>0</v>
      </c>
      <c r="GO54" s="235">
        <f t="shared" si="432"/>
        <v>0</v>
      </c>
      <c r="GP54" s="236">
        <f t="shared" si="506"/>
        <v>19</v>
      </c>
      <c r="GQ54" s="237">
        <f t="shared" si="433"/>
        <v>0</v>
      </c>
      <c r="GR54" s="229">
        <f t="shared" si="434"/>
        <v>0</v>
      </c>
      <c r="GS54" s="229">
        <f t="shared" si="435"/>
        <v>0</v>
      </c>
      <c r="GT54" s="229">
        <f t="shared" si="436"/>
        <v>0</v>
      </c>
      <c r="GU54" s="229">
        <f t="shared" si="437"/>
        <v>0</v>
      </c>
      <c r="GV54" s="230">
        <f t="shared" si="438"/>
        <v>0</v>
      </c>
      <c r="GW54" s="231">
        <f t="shared" si="439"/>
        <v>0</v>
      </c>
      <c r="GX54" s="231">
        <f t="shared" si="440"/>
        <v>0</v>
      </c>
      <c r="GY54" s="231">
        <f t="shared" si="441"/>
        <v>0</v>
      </c>
      <c r="GZ54" s="231">
        <f t="shared" si="442"/>
        <v>0</v>
      </c>
      <c r="HA54" s="231">
        <f t="shared" si="443"/>
        <v>0</v>
      </c>
      <c r="HB54" s="231">
        <f t="shared" si="444"/>
        <v>0</v>
      </c>
      <c r="HC54" s="231">
        <f t="shared" si="445"/>
        <v>0</v>
      </c>
      <c r="HD54" s="231">
        <f t="shared" si="446"/>
        <v>0</v>
      </c>
      <c r="HE54" s="232">
        <f t="shared" si="447"/>
        <v>0</v>
      </c>
      <c r="HF54" s="233">
        <f t="shared" si="448"/>
        <v>0</v>
      </c>
      <c r="HG54" s="233">
        <f t="shared" si="449"/>
        <v>0</v>
      </c>
      <c r="HH54" s="233">
        <f t="shared" si="450"/>
        <v>0</v>
      </c>
      <c r="HI54" s="233">
        <f t="shared" si="451"/>
        <v>0</v>
      </c>
      <c r="HJ54" s="233">
        <f t="shared" si="452"/>
        <v>0</v>
      </c>
      <c r="HK54" s="233">
        <f t="shared" si="453"/>
        <v>0</v>
      </c>
      <c r="HL54" s="233">
        <f t="shared" si="454"/>
        <v>0</v>
      </c>
      <c r="HM54" s="233">
        <f t="shared" si="455"/>
        <v>6</v>
      </c>
      <c r="HN54" s="234">
        <f t="shared" si="456"/>
        <v>0</v>
      </c>
      <c r="HO54" s="235">
        <f t="shared" si="457"/>
        <v>0</v>
      </c>
      <c r="HP54" s="235">
        <f t="shared" si="458"/>
        <v>0</v>
      </c>
      <c r="HQ54" s="235">
        <f t="shared" si="459"/>
        <v>0</v>
      </c>
      <c r="HR54" s="235">
        <f t="shared" si="460"/>
        <v>0</v>
      </c>
      <c r="HS54" s="235">
        <f t="shared" si="461"/>
        <v>0</v>
      </c>
      <c r="HT54" s="235">
        <f t="shared" si="462"/>
        <v>0</v>
      </c>
      <c r="HU54" s="235">
        <f t="shared" si="463"/>
        <v>0</v>
      </c>
      <c r="HV54" s="235">
        <f t="shared" si="464"/>
        <v>0</v>
      </c>
      <c r="HW54" s="235">
        <f t="shared" si="465"/>
        <v>0</v>
      </c>
      <c r="HX54" s="235">
        <f t="shared" si="466"/>
        <v>0</v>
      </c>
      <c r="HY54" s="235">
        <f t="shared" si="467"/>
        <v>0</v>
      </c>
      <c r="HZ54" s="236">
        <f t="shared" si="507"/>
        <v>6</v>
      </c>
      <c r="IA54" s="238">
        <f t="shared" si="468"/>
        <v>0</v>
      </c>
      <c r="IB54" s="237">
        <f t="shared" si="508"/>
        <v>0</v>
      </c>
      <c r="IC54" s="229">
        <f t="shared" si="469"/>
        <v>0</v>
      </c>
      <c r="ID54" s="229">
        <f t="shared" si="470"/>
        <v>3</v>
      </c>
      <c r="IE54" s="229">
        <f t="shared" si="471"/>
        <v>0</v>
      </c>
      <c r="IF54" s="229">
        <f t="shared" si="472"/>
        <v>2</v>
      </c>
      <c r="IG54" s="230">
        <f t="shared" si="473"/>
        <v>15</v>
      </c>
      <c r="IH54" s="231">
        <f t="shared" si="474"/>
        <v>10</v>
      </c>
      <c r="II54" s="231">
        <f t="shared" si="475"/>
        <v>20</v>
      </c>
      <c r="IJ54" s="231">
        <f t="shared" si="476"/>
        <v>15</v>
      </c>
      <c r="IK54" s="231">
        <f t="shared" si="477"/>
        <v>15</v>
      </c>
      <c r="IL54" s="231">
        <f t="shared" si="478"/>
        <v>5</v>
      </c>
      <c r="IM54" s="231">
        <f t="shared" si="479"/>
        <v>15</v>
      </c>
      <c r="IN54" s="231">
        <f t="shared" si="480"/>
        <v>15</v>
      </c>
      <c r="IO54" s="231">
        <f t="shared" si="481"/>
        <v>10</v>
      </c>
      <c r="IP54" s="232">
        <f t="shared" si="482"/>
        <v>10</v>
      </c>
      <c r="IQ54" s="233">
        <f t="shared" si="483"/>
        <v>20</v>
      </c>
      <c r="IR54" s="233">
        <f t="shared" si="484"/>
        <v>0</v>
      </c>
      <c r="IS54" s="233">
        <f t="shared" si="485"/>
        <v>15</v>
      </c>
      <c r="IT54" s="233">
        <f t="shared" si="486"/>
        <v>20</v>
      </c>
      <c r="IU54" s="233">
        <f t="shared" si="487"/>
        <v>10</v>
      </c>
      <c r="IV54" s="233">
        <f t="shared" si="488"/>
        <v>0</v>
      </c>
      <c r="IW54" s="233">
        <f t="shared" si="489"/>
        <v>0</v>
      </c>
      <c r="IX54" s="233">
        <f t="shared" si="490"/>
        <v>0</v>
      </c>
      <c r="IY54" s="234">
        <f t="shared" si="491"/>
        <v>0</v>
      </c>
      <c r="IZ54" s="235">
        <f t="shared" si="492"/>
        <v>0</v>
      </c>
      <c r="JA54" s="235">
        <f t="shared" si="493"/>
        <v>0</v>
      </c>
      <c r="JB54" s="235">
        <f t="shared" si="494"/>
        <v>0</v>
      </c>
      <c r="JC54" s="235">
        <f t="shared" si="495"/>
        <v>0</v>
      </c>
      <c r="JD54" s="235">
        <f t="shared" si="496"/>
        <v>0</v>
      </c>
      <c r="JE54" s="235">
        <f t="shared" si="497"/>
        <v>0</v>
      </c>
      <c r="JF54" s="235">
        <f t="shared" si="498"/>
        <v>0</v>
      </c>
      <c r="JG54" s="235">
        <f t="shared" si="499"/>
        <v>0</v>
      </c>
      <c r="JH54" s="235">
        <f t="shared" si="500"/>
        <v>0</v>
      </c>
      <c r="JI54" s="235">
        <f t="shared" si="501"/>
        <v>0</v>
      </c>
      <c r="JJ54" s="235">
        <f t="shared" si="502"/>
        <v>0</v>
      </c>
      <c r="JK54" s="392">
        <f t="shared" si="509"/>
        <v>195</v>
      </c>
      <c r="JL54" s="392">
        <f t="shared" si="510"/>
        <v>5</v>
      </c>
    </row>
    <row r="55" spans="1:272" ht="15" x14ac:dyDescent="0.25">
      <c r="A55" s="13" t="s">
        <v>1123</v>
      </c>
      <c r="B55" s="368">
        <v>8</v>
      </c>
      <c r="C55" s="12" t="s">
        <v>278</v>
      </c>
      <c r="D55" s="399">
        <v>44562</v>
      </c>
      <c r="E55" s="17">
        <v>5</v>
      </c>
      <c r="F55" s="6">
        <v>12672936</v>
      </c>
      <c r="G55" s="17" t="s">
        <v>279</v>
      </c>
      <c r="H55" s="17" t="s">
        <v>280</v>
      </c>
      <c r="I55" s="20" t="s">
        <v>281</v>
      </c>
      <c r="J55" s="6"/>
      <c r="K55" s="6"/>
      <c r="L55" s="400"/>
      <c r="M55" s="401" t="s">
        <v>282</v>
      </c>
      <c r="N55" s="646" t="s">
        <v>175</v>
      </c>
      <c r="O55" s="103"/>
      <c r="P55" s="101"/>
      <c r="Q55" s="102"/>
      <c r="R55" s="646" t="s">
        <v>175</v>
      </c>
      <c r="S55" s="103"/>
      <c r="T55" s="101"/>
      <c r="U55" s="102"/>
      <c r="V55" s="665">
        <v>62.130001068115234</v>
      </c>
      <c r="W55" s="103"/>
      <c r="X55" s="101"/>
      <c r="Y55" s="102"/>
      <c r="Z55" s="21" t="s">
        <v>195</v>
      </c>
      <c r="AA55" s="267"/>
      <c r="AB55" s="646">
        <v>77.699996948242188</v>
      </c>
      <c r="AC55" s="267"/>
      <c r="AD55" s="656">
        <v>100</v>
      </c>
      <c r="AE55" s="654"/>
      <c r="AF55" s="657"/>
      <c r="AG55" s="656">
        <v>100</v>
      </c>
      <c r="AH55" s="654"/>
      <c r="AI55" s="657"/>
      <c r="AJ55" s="656">
        <v>100</v>
      </c>
      <c r="AK55" s="654"/>
      <c r="AL55" s="657"/>
      <c r="AM55" s="656">
        <v>100</v>
      </c>
      <c r="AN55" s="654"/>
      <c r="AO55" s="657"/>
      <c r="AP55" s="656">
        <v>100</v>
      </c>
      <c r="AQ55" s="654"/>
      <c r="AR55" s="657"/>
      <c r="AS55" s="656">
        <v>100</v>
      </c>
      <c r="AT55" s="654"/>
      <c r="AU55" s="657"/>
      <c r="AV55" s="656">
        <v>100</v>
      </c>
      <c r="AW55" s="654"/>
      <c r="AX55" s="657"/>
      <c r="AY55" s="656">
        <v>100</v>
      </c>
      <c r="AZ55" s="654"/>
      <c r="BA55" s="657"/>
      <c r="BB55" s="656">
        <v>100</v>
      </c>
      <c r="BC55" s="654"/>
      <c r="BD55" s="657"/>
      <c r="BE55" s="665">
        <v>48.479999542236328</v>
      </c>
      <c r="BF55" s="103"/>
      <c r="BG55" s="267"/>
      <c r="BH55" s="665">
        <v>40.299999237060547</v>
      </c>
      <c r="BI55" s="103"/>
      <c r="BJ55" s="267"/>
      <c r="BK55" s="646" t="s">
        <v>175</v>
      </c>
      <c r="BL55" s="103"/>
      <c r="BM55" s="267"/>
      <c r="BN55" s="665">
        <v>45.330001831054688</v>
      </c>
      <c r="BO55" s="103"/>
      <c r="BP55" s="267"/>
      <c r="BQ55" s="21">
        <v>60.5</v>
      </c>
      <c r="BR55" s="103"/>
      <c r="BS55" s="267"/>
      <c r="BT55" s="665">
        <v>54.520000457763672</v>
      </c>
      <c r="BU55" s="103"/>
      <c r="BV55" s="267"/>
      <c r="BW55" s="646" t="s">
        <v>175</v>
      </c>
      <c r="BX55" s="103"/>
      <c r="BY55" s="267"/>
      <c r="BZ55" s="646" t="s">
        <v>175</v>
      </c>
      <c r="CA55" s="103"/>
      <c r="CB55" s="267"/>
      <c r="CC55" s="21" t="s">
        <v>177</v>
      </c>
      <c r="CD55" s="284"/>
      <c r="CE55" s="267"/>
      <c r="CF55" s="21"/>
      <c r="CG55" s="103"/>
      <c r="CH55" s="267"/>
      <c r="CI55" s="21"/>
      <c r="CJ55" s="103"/>
      <c r="CK55" s="267"/>
      <c r="CL55" s="21"/>
      <c r="CM55" s="103"/>
      <c r="CN55" s="103"/>
      <c r="CO55" s="103"/>
      <c r="CP55" s="103"/>
      <c r="CQ55" s="267"/>
      <c r="CR55" s="21"/>
      <c r="CS55" s="103"/>
      <c r="CT55" s="267"/>
      <c r="CU55" s="21"/>
      <c r="CV55" s="103"/>
      <c r="CW55" s="267"/>
      <c r="CX55" s="21"/>
      <c r="CY55" s="103"/>
      <c r="CZ55" s="267"/>
      <c r="DA55" s="21"/>
      <c r="DB55" s="103"/>
      <c r="DC55" s="267"/>
      <c r="DD55" s="21"/>
      <c r="DE55" s="103"/>
      <c r="DF55" s="267"/>
      <c r="DG55" s="21"/>
      <c r="DH55" s="103"/>
      <c r="DI55" s="267"/>
      <c r="DJ55" s="21"/>
      <c r="DK55" s="103"/>
      <c r="DL55" s="267"/>
      <c r="DM55" s="21"/>
      <c r="DN55" s="103"/>
      <c r="DO55" s="267"/>
      <c r="DP55" s="213"/>
      <c r="DQ55" s="212"/>
      <c r="DR55" s="212"/>
      <c r="DS55" s="279">
        <f t="shared" ref="DS55" si="513">AVERAGE(BE55:DO55)</f>
        <v>49.826000213623047</v>
      </c>
      <c r="DT55" s="214"/>
      <c r="DU55" s="215">
        <f t="shared" ref="DU55" si="514">IF(DS55&gt;80, 4, (DS55-50)/20+2.5)</f>
        <v>2.4913000106811523</v>
      </c>
      <c r="DV55" s="618">
        <f t="shared" si="362"/>
        <v>0</v>
      </c>
      <c r="DW55" s="228">
        <f t="shared" si="363"/>
        <v>0</v>
      </c>
      <c r="DX55" s="229">
        <f t="shared" si="364"/>
        <v>0</v>
      </c>
      <c r="DY55" s="229">
        <f t="shared" si="365"/>
        <v>0</v>
      </c>
      <c r="DZ55" s="229">
        <f t="shared" si="366"/>
        <v>0</v>
      </c>
      <c r="EA55" s="229">
        <f t="shared" si="367"/>
        <v>0</v>
      </c>
      <c r="EB55" s="230">
        <f t="shared" si="368"/>
        <v>0</v>
      </c>
      <c r="EC55" s="231">
        <f t="shared" si="369"/>
        <v>0</v>
      </c>
      <c r="ED55" s="231">
        <f t="shared" si="370"/>
        <v>0</v>
      </c>
      <c r="EE55" s="231">
        <f t="shared" si="371"/>
        <v>0</v>
      </c>
      <c r="EF55" s="231">
        <f t="shared" si="372"/>
        <v>0</v>
      </c>
      <c r="EG55" s="231">
        <f t="shared" si="373"/>
        <v>0</v>
      </c>
      <c r="EH55" s="231">
        <f t="shared" si="374"/>
        <v>0</v>
      </c>
      <c r="EI55" s="231">
        <f t="shared" si="375"/>
        <v>0</v>
      </c>
      <c r="EJ55" s="231">
        <f t="shared" si="376"/>
        <v>0</v>
      </c>
      <c r="EK55" s="232">
        <f t="shared" si="377"/>
        <v>0</v>
      </c>
      <c r="EL55" s="233">
        <f t="shared" si="378"/>
        <v>0</v>
      </c>
      <c r="EM55" s="233">
        <f t="shared" si="379"/>
        <v>0</v>
      </c>
      <c r="EN55" s="233">
        <f t="shared" si="380"/>
        <v>0</v>
      </c>
      <c r="EO55" s="233">
        <f t="shared" si="381"/>
        <v>0</v>
      </c>
      <c r="EP55" s="233">
        <f t="shared" si="382"/>
        <v>0</v>
      </c>
      <c r="EQ55" s="233">
        <f t="shared" si="383"/>
        <v>0</v>
      </c>
      <c r="ER55" s="233">
        <f t="shared" si="384"/>
        <v>0</v>
      </c>
      <c r="ES55" s="233">
        <f t="shared" si="385"/>
        <v>0</v>
      </c>
      <c r="ET55" s="234">
        <f t="shared" si="386"/>
        <v>0</v>
      </c>
      <c r="EU55" s="235">
        <f t="shared" si="387"/>
        <v>0</v>
      </c>
      <c r="EV55" s="235">
        <f t="shared" si="388"/>
        <v>0</v>
      </c>
      <c r="EW55" s="235">
        <f t="shared" si="389"/>
        <v>0</v>
      </c>
      <c r="EX55" s="235">
        <f t="shared" si="390"/>
        <v>0</v>
      </c>
      <c r="EY55" s="235">
        <f t="shared" si="391"/>
        <v>0</v>
      </c>
      <c r="EZ55" s="235">
        <f t="shared" si="392"/>
        <v>0</v>
      </c>
      <c r="FA55" s="235">
        <f t="shared" si="393"/>
        <v>0</v>
      </c>
      <c r="FB55" s="235">
        <f t="shared" si="394"/>
        <v>0</v>
      </c>
      <c r="FC55" s="235">
        <f t="shared" si="395"/>
        <v>0</v>
      </c>
      <c r="FD55" s="235">
        <f t="shared" si="396"/>
        <v>0</v>
      </c>
      <c r="FE55" s="235">
        <f t="shared" si="397"/>
        <v>0</v>
      </c>
      <c r="FF55" s="236">
        <f t="shared" si="505"/>
        <v>0</v>
      </c>
      <c r="FG55" s="237">
        <f t="shared" si="398"/>
        <v>3</v>
      </c>
      <c r="FH55" s="229">
        <f t="shared" si="399"/>
        <v>3</v>
      </c>
      <c r="FI55" s="229">
        <f t="shared" si="400"/>
        <v>0</v>
      </c>
      <c r="FJ55" s="229">
        <f t="shared" si="401"/>
        <v>0</v>
      </c>
      <c r="FK55" s="229">
        <f t="shared" si="402"/>
        <v>0</v>
      </c>
      <c r="FL55" s="230">
        <f t="shared" si="403"/>
        <v>0</v>
      </c>
      <c r="FM55" s="231">
        <f t="shared" si="404"/>
        <v>0</v>
      </c>
      <c r="FN55" s="231">
        <f t="shared" si="405"/>
        <v>0</v>
      </c>
      <c r="FO55" s="231">
        <f t="shared" si="406"/>
        <v>0</v>
      </c>
      <c r="FP55" s="231">
        <f t="shared" si="407"/>
        <v>0</v>
      </c>
      <c r="FQ55" s="231">
        <f t="shared" si="408"/>
        <v>0</v>
      </c>
      <c r="FR55" s="231">
        <f t="shared" si="409"/>
        <v>0</v>
      </c>
      <c r="FS55" s="231">
        <f t="shared" si="410"/>
        <v>0</v>
      </c>
      <c r="FT55" s="231">
        <f t="shared" si="411"/>
        <v>0</v>
      </c>
      <c r="FU55" s="232">
        <f t="shared" si="412"/>
        <v>0</v>
      </c>
      <c r="FV55" s="233">
        <f t="shared" si="413"/>
        <v>0</v>
      </c>
      <c r="FW55" s="233">
        <f t="shared" si="414"/>
        <v>5</v>
      </c>
      <c r="FX55" s="233">
        <f t="shared" si="415"/>
        <v>0</v>
      </c>
      <c r="FY55" s="233">
        <f t="shared" si="416"/>
        <v>0</v>
      </c>
      <c r="FZ55" s="233">
        <f t="shared" si="417"/>
        <v>0</v>
      </c>
      <c r="GA55" s="233">
        <f t="shared" si="418"/>
        <v>4</v>
      </c>
      <c r="GB55" s="233">
        <f t="shared" si="419"/>
        <v>4</v>
      </c>
      <c r="GC55" s="233">
        <f t="shared" si="420"/>
        <v>0</v>
      </c>
      <c r="GD55" s="234">
        <f t="shared" si="421"/>
        <v>0</v>
      </c>
      <c r="GE55" s="235">
        <f t="shared" si="422"/>
        <v>0</v>
      </c>
      <c r="GF55" s="235">
        <f t="shared" si="423"/>
        <v>0</v>
      </c>
      <c r="GG55" s="235">
        <f t="shared" si="424"/>
        <v>0</v>
      </c>
      <c r="GH55" s="235">
        <f t="shared" si="425"/>
        <v>0</v>
      </c>
      <c r="GI55" s="235">
        <f t="shared" si="426"/>
        <v>0</v>
      </c>
      <c r="GJ55" s="235">
        <f t="shared" si="427"/>
        <v>0</v>
      </c>
      <c r="GK55" s="235">
        <f t="shared" si="428"/>
        <v>0</v>
      </c>
      <c r="GL55" s="235">
        <f t="shared" si="429"/>
        <v>0</v>
      </c>
      <c r="GM55" s="235">
        <f t="shared" si="430"/>
        <v>0</v>
      </c>
      <c r="GN55" s="235">
        <f t="shared" si="431"/>
        <v>0</v>
      </c>
      <c r="GO55" s="235">
        <f t="shared" si="432"/>
        <v>0</v>
      </c>
      <c r="GP55" s="236">
        <f t="shared" si="506"/>
        <v>19</v>
      </c>
      <c r="GQ55" s="237">
        <f t="shared" si="433"/>
        <v>0</v>
      </c>
      <c r="GR55" s="229">
        <f t="shared" si="434"/>
        <v>0</v>
      </c>
      <c r="GS55" s="229">
        <f t="shared" si="435"/>
        <v>0</v>
      </c>
      <c r="GT55" s="229">
        <f t="shared" si="436"/>
        <v>0</v>
      </c>
      <c r="GU55" s="229">
        <f t="shared" si="437"/>
        <v>0</v>
      </c>
      <c r="GV55" s="230">
        <f t="shared" si="438"/>
        <v>0</v>
      </c>
      <c r="GW55" s="231">
        <f t="shared" si="439"/>
        <v>0</v>
      </c>
      <c r="GX55" s="231">
        <f t="shared" si="440"/>
        <v>0</v>
      </c>
      <c r="GY55" s="231">
        <f t="shared" si="441"/>
        <v>0</v>
      </c>
      <c r="GZ55" s="231">
        <f t="shared" si="442"/>
        <v>0</v>
      </c>
      <c r="HA55" s="231">
        <f t="shared" si="443"/>
        <v>0</v>
      </c>
      <c r="HB55" s="231">
        <f t="shared" si="444"/>
        <v>0</v>
      </c>
      <c r="HC55" s="231">
        <f t="shared" si="445"/>
        <v>0</v>
      </c>
      <c r="HD55" s="231">
        <f t="shared" si="446"/>
        <v>0</v>
      </c>
      <c r="HE55" s="232">
        <f t="shared" si="447"/>
        <v>0</v>
      </c>
      <c r="HF55" s="233">
        <f t="shared" si="448"/>
        <v>0</v>
      </c>
      <c r="HG55" s="233">
        <f t="shared" si="449"/>
        <v>0</v>
      </c>
      <c r="HH55" s="233">
        <f t="shared" si="450"/>
        <v>0</v>
      </c>
      <c r="HI55" s="233">
        <f t="shared" si="451"/>
        <v>0</v>
      </c>
      <c r="HJ55" s="233">
        <f t="shared" si="452"/>
        <v>0</v>
      </c>
      <c r="HK55" s="233">
        <f t="shared" si="453"/>
        <v>0</v>
      </c>
      <c r="HL55" s="233">
        <f t="shared" si="454"/>
        <v>0</v>
      </c>
      <c r="HM55" s="233">
        <f t="shared" si="455"/>
        <v>6</v>
      </c>
      <c r="HN55" s="234">
        <f t="shared" si="456"/>
        <v>0</v>
      </c>
      <c r="HO55" s="235">
        <f t="shared" si="457"/>
        <v>0</v>
      </c>
      <c r="HP55" s="235">
        <f t="shared" si="458"/>
        <v>0</v>
      </c>
      <c r="HQ55" s="235">
        <f t="shared" si="459"/>
        <v>0</v>
      </c>
      <c r="HR55" s="235">
        <f t="shared" si="460"/>
        <v>0</v>
      </c>
      <c r="HS55" s="235">
        <f t="shared" si="461"/>
        <v>0</v>
      </c>
      <c r="HT55" s="235">
        <f t="shared" si="462"/>
        <v>0</v>
      </c>
      <c r="HU55" s="235">
        <f t="shared" si="463"/>
        <v>0</v>
      </c>
      <c r="HV55" s="235">
        <f t="shared" si="464"/>
        <v>0</v>
      </c>
      <c r="HW55" s="235">
        <f t="shared" si="465"/>
        <v>0</v>
      </c>
      <c r="HX55" s="235">
        <f t="shared" si="466"/>
        <v>0</v>
      </c>
      <c r="HY55" s="235">
        <f t="shared" si="467"/>
        <v>0</v>
      </c>
      <c r="HZ55" s="236">
        <f t="shared" si="507"/>
        <v>6</v>
      </c>
      <c r="IA55" s="238">
        <f t="shared" si="468"/>
        <v>0</v>
      </c>
      <c r="IB55" s="237">
        <f t="shared" si="508"/>
        <v>0</v>
      </c>
      <c r="IC55" s="229">
        <f t="shared" si="469"/>
        <v>0</v>
      </c>
      <c r="ID55" s="229">
        <f t="shared" si="470"/>
        <v>3</v>
      </c>
      <c r="IE55" s="229">
        <f t="shared" si="471"/>
        <v>0</v>
      </c>
      <c r="IF55" s="229">
        <f t="shared" si="472"/>
        <v>2</v>
      </c>
      <c r="IG55" s="230">
        <f t="shared" si="473"/>
        <v>15</v>
      </c>
      <c r="IH55" s="231">
        <f t="shared" si="474"/>
        <v>10</v>
      </c>
      <c r="II55" s="231">
        <f t="shared" si="475"/>
        <v>20</v>
      </c>
      <c r="IJ55" s="231">
        <f t="shared" si="476"/>
        <v>15</v>
      </c>
      <c r="IK55" s="231">
        <f t="shared" si="477"/>
        <v>15</v>
      </c>
      <c r="IL55" s="231">
        <f t="shared" si="478"/>
        <v>5</v>
      </c>
      <c r="IM55" s="231">
        <f t="shared" si="479"/>
        <v>15</v>
      </c>
      <c r="IN55" s="231">
        <f t="shared" si="480"/>
        <v>15</v>
      </c>
      <c r="IO55" s="231">
        <f t="shared" si="481"/>
        <v>10</v>
      </c>
      <c r="IP55" s="232">
        <f t="shared" si="482"/>
        <v>10</v>
      </c>
      <c r="IQ55" s="233">
        <f t="shared" si="483"/>
        <v>20</v>
      </c>
      <c r="IR55" s="233">
        <f t="shared" si="484"/>
        <v>0</v>
      </c>
      <c r="IS55" s="233">
        <f t="shared" si="485"/>
        <v>15</v>
      </c>
      <c r="IT55" s="233">
        <f t="shared" si="486"/>
        <v>20</v>
      </c>
      <c r="IU55" s="233">
        <f t="shared" si="487"/>
        <v>10</v>
      </c>
      <c r="IV55" s="233">
        <f t="shared" si="488"/>
        <v>0</v>
      </c>
      <c r="IW55" s="233">
        <f t="shared" si="489"/>
        <v>0</v>
      </c>
      <c r="IX55" s="233">
        <f t="shared" si="490"/>
        <v>0</v>
      </c>
      <c r="IY55" s="234">
        <f t="shared" si="491"/>
        <v>0</v>
      </c>
      <c r="IZ55" s="235">
        <f t="shared" si="492"/>
        <v>0</v>
      </c>
      <c r="JA55" s="235">
        <f t="shared" si="493"/>
        <v>0</v>
      </c>
      <c r="JB55" s="235">
        <f t="shared" si="494"/>
        <v>0</v>
      </c>
      <c r="JC55" s="235">
        <f t="shared" si="495"/>
        <v>0</v>
      </c>
      <c r="JD55" s="235">
        <f t="shared" si="496"/>
        <v>0</v>
      </c>
      <c r="JE55" s="235">
        <f t="shared" si="497"/>
        <v>0</v>
      </c>
      <c r="JF55" s="235">
        <f t="shared" si="498"/>
        <v>0</v>
      </c>
      <c r="JG55" s="235">
        <f t="shared" si="499"/>
        <v>0</v>
      </c>
      <c r="JH55" s="235">
        <f t="shared" si="500"/>
        <v>0</v>
      </c>
      <c r="JI55" s="235">
        <f t="shared" si="501"/>
        <v>0</v>
      </c>
      <c r="JJ55" s="235">
        <f t="shared" si="502"/>
        <v>0</v>
      </c>
      <c r="JK55" s="392">
        <f t="shared" si="509"/>
        <v>195</v>
      </c>
      <c r="JL55" s="392">
        <f t="shared" si="510"/>
        <v>5</v>
      </c>
    </row>
    <row r="56" spans="1:272" ht="15" x14ac:dyDescent="0.25">
      <c r="A56" s="13" t="s">
        <v>1123</v>
      </c>
      <c r="B56" s="368">
        <v>10</v>
      </c>
      <c r="C56" s="12" t="s">
        <v>283</v>
      </c>
      <c r="D56" s="399">
        <v>44562</v>
      </c>
      <c r="E56" s="17">
        <v>5</v>
      </c>
      <c r="F56" s="6">
        <v>12672947</v>
      </c>
      <c r="G56" s="17" t="s">
        <v>284</v>
      </c>
      <c r="H56" s="17" t="s">
        <v>285</v>
      </c>
      <c r="I56" s="20" t="s">
        <v>286</v>
      </c>
      <c r="J56" s="6"/>
      <c r="K56" s="6"/>
      <c r="L56" s="400"/>
      <c r="M56" s="401" t="s">
        <v>287</v>
      </c>
      <c r="N56" s="646" t="s">
        <v>175</v>
      </c>
      <c r="O56" s="103"/>
      <c r="P56" s="101"/>
      <c r="Q56" s="102"/>
      <c r="R56" s="646" t="s">
        <v>175</v>
      </c>
      <c r="S56" s="103"/>
      <c r="T56" s="101"/>
      <c r="U56" s="102"/>
      <c r="V56" s="665">
        <v>72.260002136230469</v>
      </c>
      <c r="W56" s="103"/>
      <c r="X56" s="101"/>
      <c r="Y56" s="102"/>
      <c r="Z56" s="21" t="s">
        <v>195</v>
      </c>
      <c r="AA56" s="267"/>
      <c r="AB56" s="646">
        <v>64.300003051757813</v>
      </c>
      <c r="AC56" s="267"/>
      <c r="AD56" s="656">
        <v>100</v>
      </c>
      <c r="AE56" s="654"/>
      <c r="AF56" s="657"/>
      <c r="AG56" s="656">
        <v>100</v>
      </c>
      <c r="AH56" s="654"/>
      <c r="AI56" s="657"/>
      <c r="AJ56" s="656">
        <v>100</v>
      </c>
      <c r="AK56" s="654"/>
      <c r="AL56" s="657"/>
      <c r="AM56" s="656">
        <v>100</v>
      </c>
      <c r="AN56" s="654"/>
      <c r="AO56" s="657"/>
      <c r="AP56" s="656">
        <v>100</v>
      </c>
      <c r="AQ56" s="654"/>
      <c r="AR56" s="657"/>
      <c r="AS56" s="656">
        <v>100</v>
      </c>
      <c r="AT56" s="654"/>
      <c r="AU56" s="657"/>
      <c r="AV56" s="656">
        <v>100</v>
      </c>
      <c r="AW56" s="654"/>
      <c r="AX56" s="657"/>
      <c r="AY56" s="656">
        <v>100</v>
      </c>
      <c r="AZ56" s="654"/>
      <c r="BA56" s="657"/>
      <c r="BB56" s="656">
        <v>100</v>
      </c>
      <c r="BC56" s="654"/>
      <c r="BD56" s="657"/>
      <c r="BE56" s="665">
        <v>59</v>
      </c>
      <c r="BF56" s="103"/>
      <c r="BG56" s="267"/>
      <c r="BH56" s="665">
        <v>51.400001525878906</v>
      </c>
      <c r="BI56" s="103"/>
      <c r="BJ56" s="267"/>
      <c r="BK56" s="646" t="s">
        <v>175</v>
      </c>
      <c r="BL56" s="103"/>
      <c r="BM56" s="267"/>
      <c r="BN56" s="665">
        <v>46.819999694824219</v>
      </c>
      <c r="BO56" s="103"/>
      <c r="BP56" s="267"/>
      <c r="BQ56" s="21">
        <v>77</v>
      </c>
      <c r="BR56" s="103"/>
      <c r="BS56" s="267"/>
      <c r="BT56" s="665">
        <v>63.299999237060547</v>
      </c>
      <c r="BU56" s="103"/>
      <c r="BV56" s="267"/>
      <c r="BW56" s="646" t="s">
        <v>175</v>
      </c>
      <c r="BX56" s="103"/>
      <c r="BY56" s="267"/>
      <c r="BZ56" s="646" t="s">
        <v>175</v>
      </c>
      <c r="CA56" s="103"/>
      <c r="CB56" s="267"/>
      <c r="CC56" s="21" t="s">
        <v>177</v>
      </c>
      <c r="CD56" s="284"/>
      <c r="CE56" s="267"/>
      <c r="CF56" s="21"/>
      <c r="CG56" s="103"/>
      <c r="CH56" s="267"/>
      <c r="CI56" s="21"/>
      <c r="CJ56" s="103"/>
      <c r="CK56" s="267"/>
      <c r="CL56" s="21"/>
      <c r="CM56" s="103"/>
      <c r="CN56" s="103"/>
      <c r="CO56" s="103"/>
      <c r="CP56" s="103"/>
      <c r="CQ56" s="267"/>
      <c r="CR56" s="21"/>
      <c r="CS56" s="103"/>
      <c r="CT56" s="267"/>
      <c r="CU56" s="21"/>
      <c r="CV56" s="103"/>
      <c r="CW56" s="267"/>
      <c r="CX56" s="21"/>
      <c r="CY56" s="103"/>
      <c r="CZ56" s="267"/>
      <c r="DA56" s="21"/>
      <c r="DB56" s="103"/>
      <c r="DC56" s="267"/>
      <c r="DD56" s="21"/>
      <c r="DE56" s="103"/>
      <c r="DF56" s="267"/>
      <c r="DG56" s="21"/>
      <c r="DH56" s="103"/>
      <c r="DI56" s="267"/>
      <c r="DJ56" s="21"/>
      <c r="DK56" s="103"/>
      <c r="DL56" s="267"/>
      <c r="DM56" s="21"/>
      <c r="DN56" s="103"/>
      <c r="DO56" s="267"/>
      <c r="DP56" s="213"/>
      <c r="DQ56" s="212"/>
      <c r="DR56" s="212"/>
      <c r="DS56" s="279">
        <f t="shared" ref="DS56:DS57" si="515">AVERAGE(BE56:DO56)</f>
        <v>59.504000091552733</v>
      </c>
      <c r="DT56" s="214"/>
      <c r="DU56" s="215">
        <f t="shared" ref="DU56:DU57" si="516">IF(DS56&gt;80, 4, (DS56-50)/20+2.5)</f>
        <v>2.9752000045776366</v>
      </c>
      <c r="DV56" s="618">
        <f t="shared" si="362"/>
        <v>0</v>
      </c>
      <c r="DW56" s="228">
        <f t="shared" si="363"/>
        <v>0</v>
      </c>
      <c r="DX56" s="229">
        <f t="shared" si="364"/>
        <v>0</v>
      </c>
      <c r="DY56" s="229">
        <f t="shared" si="365"/>
        <v>0</v>
      </c>
      <c r="DZ56" s="229">
        <f t="shared" si="366"/>
        <v>0</v>
      </c>
      <c r="EA56" s="229">
        <f t="shared" si="367"/>
        <v>0</v>
      </c>
      <c r="EB56" s="230">
        <f t="shared" si="368"/>
        <v>0</v>
      </c>
      <c r="EC56" s="231">
        <f t="shared" si="369"/>
        <v>0</v>
      </c>
      <c r="ED56" s="231">
        <f t="shared" si="370"/>
        <v>0</v>
      </c>
      <c r="EE56" s="231">
        <f t="shared" si="371"/>
        <v>0</v>
      </c>
      <c r="EF56" s="231">
        <f t="shared" si="372"/>
        <v>0</v>
      </c>
      <c r="EG56" s="231">
        <f t="shared" si="373"/>
        <v>0</v>
      </c>
      <c r="EH56" s="231">
        <f t="shared" si="374"/>
        <v>0</v>
      </c>
      <c r="EI56" s="231">
        <f t="shared" si="375"/>
        <v>0</v>
      </c>
      <c r="EJ56" s="231">
        <f t="shared" si="376"/>
        <v>0</v>
      </c>
      <c r="EK56" s="232">
        <f t="shared" si="377"/>
        <v>0</v>
      </c>
      <c r="EL56" s="233">
        <f t="shared" si="378"/>
        <v>0</v>
      </c>
      <c r="EM56" s="233">
        <f t="shared" si="379"/>
        <v>0</v>
      </c>
      <c r="EN56" s="233">
        <f t="shared" si="380"/>
        <v>0</v>
      </c>
      <c r="EO56" s="233">
        <f t="shared" si="381"/>
        <v>0</v>
      </c>
      <c r="EP56" s="233">
        <f t="shared" si="382"/>
        <v>0</v>
      </c>
      <c r="EQ56" s="233">
        <f t="shared" si="383"/>
        <v>0</v>
      </c>
      <c r="ER56" s="233">
        <f t="shared" si="384"/>
        <v>0</v>
      </c>
      <c r="ES56" s="233">
        <f t="shared" si="385"/>
        <v>0</v>
      </c>
      <c r="ET56" s="234">
        <f t="shared" si="386"/>
        <v>0</v>
      </c>
      <c r="EU56" s="235">
        <f t="shared" si="387"/>
        <v>0</v>
      </c>
      <c r="EV56" s="235">
        <f t="shared" si="388"/>
        <v>0</v>
      </c>
      <c r="EW56" s="235">
        <f t="shared" si="389"/>
        <v>0</v>
      </c>
      <c r="EX56" s="235">
        <f t="shared" si="390"/>
        <v>0</v>
      </c>
      <c r="EY56" s="235">
        <f t="shared" si="391"/>
        <v>0</v>
      </c>
      <c r="EZ56" s="235">
        <f t="shared" si="392"/>
        <v>0</v>
      </c>
      <c r="FA56" s="235">
        <f t="shared" si="393"/>
        <v>0</v>
      </c>
      <c r="FB56" s="235">
        <f t="shared" si="394"/>
        <v>0</v>
      </c>
      <c r="FC56" s="235">
        <f t="shared" si="395"/>
        <v>0</v>
      </c>
      <c r="FD56" s="235">
        <f t="shared" si="396"/>
        <v>0</v>
      </c>
      <c r="FE56" s="235">
        <f t="shared" si="397"/>
        <v>0</v>
      </c>
      <c r="FF56" s="236">
        <f t="shared" si="505"/>
        <v>0</v>
      </c>
      <c r="FG56" s="237">
        <f t="shared" si="398"/>
        <v>3</v>
      </c>
      <c r="FH56" s="229">
        <f t="shared" si="399"/>
        <v>3</v>
      </c>
      <c r="FI56" s="229">
        <f t="shared" si="400"/>
        <v>0</v>
      </c>
      <c r="FJ56" s="229">
        <f t="shared" si="401"/>
        <v>0</v>
      </c>
      <c r="FK56" s="229">
        <f t="shared" si="402"/>
        <v>0</v>
      </c>
      <c r="FL56" s="230">
        <f t="shared" si="403"/>
        <v>0</v>
      </c>
      <c r="FM56" s="231">
        <f t="shared" si="404"/>
        <v>0</v>
      </c>
      <c r="FN56" s="231">
        <f t="shared" si="405"/>
        <v>0</v>
      </c>
      <c r="FO56" s="231">
        <f t="shared" si="406"/>
        <v>0</v>
      </c>
      <c r="FP56" s="231">
        <f t="shared" si="407"/>
        <v>0</v>
      </c>
      <c r="FQ56" s="231">
        <f t="shared" si="408"/>
        <v>0</v>
      </c>
      <c r="FR56" s="231">
        <f t="shared" si="409"/>
        <v>0</v>
      </c>
      <c r="FS56" s="231">
        <f t="shared" si="410"/>
        <v>0</v>
      </c>
      <c r="FT56" s="231">
        <f t="shared" si="411"/>
        <v>0</v>
      </c>
      <c r="FU56" s="232">
        <f t="shared" si="412"/>
        <v>0</v>
      </c>
      <c r="FV56" s="233">
        <f t="shared" si="413"/>
        <v>0</v>
      </c>
      <c r="FW56" s="233">
        <f t="shared" si="414"/>
        <v>5</v>
      </c>
      <c r="FX56" s="233">
        <f t="shared" si="415"/>
        <v>0</v>
      </c>
      <c r="FY56" s="233">
        <f t="shared" si="416"/>
        <v>0</v>
      </c>
      <c r="FZ56" s="233">
        <f t="shared" si="417"/>
        <v>0</v>
      </c>
      <c r="GA56" s="233">
        <f t="shared" si="418"/>
        <v>4</v>
      </c>
      <c r="GB56" s="233">
        <f t="shared" si="419"/>
        <v>4</v>
      </c>
      <c r="GC56" s="233">
        <f t="shared" si="420"/>
        <v>0</v>
      </c>
      <c r="GD56" s="234">
        <f t="shared" si="421"/>
        <v>0</v>
      </c>
      <c r="GE56" s="235">
        <f t="shared" si="422"/>
        <v>0</v>
      </c>
      <c r="GF56" s="235">
        <f t="shared" si="423"/>
        <v>0</v>
      </c>
      <c r="GG56" s="235">
        <f t="shared" si="424"/>
        <v>0</v>
      </c>
      <c r="GH56" s="235">
        <f t="shared" si="425"/>
        <v>0</v>
      </c>
      <c r="GI56" s="235">
        <f t="shared" si="426"/>
        <v>0</v>
      </c>
      <c r="GJ56" s="235">
        <f t="shared" si="427"/>
        <v>0</v>
      </c>
      <c r="GK56" s="235">
        <f t="shared" si="428"/>
        <v>0</v>
      </c>
      <c r="GL56" s="235">
        <f t="shared" si="429"/>
        <v>0</v>
      </c>
      <c r="GM56" s="235">
        <f t="shared" si="430"/>
        <v>0</v>
      </c>
      <c r="GN56" s="235">
        <f t="shared" si="431"/>
        <v>0</v>
      </c>
      <c r="GO56" s="235">
        <f t="shared" si="432"/>
        <v>0</v>
      </c>
      <c r="GP56" s="236">
        <f t="shared" si="506"/>
        <v>19</v>
      </c>
      <c r="GQ56" s="237">
        <f t="shared" si="433"/>
        <v>0</v>
      </c>
      <c r="GR56" s="229">
        <f t="shared" si="434"/>
        <v>0</v>
      </c>
      <c r="GS56" s="229">
        <f t="shared" si="435"/>
        <v>0</v>
      </c>
      <c r="GT56" s="229">
        <f t="shared" si="436"/>
        <v>0</v>
      </c>
      <c r="GU56" s="229">
        <f t="shared" si="437"/>
        <v>0</v>
      </c>
      <c r="GV56" s="230">
        <f t="shared" si="438"/>
        <v>0</v>
      </c>
      <c r="GW56" s="231">
        <f t="shared" si="439"/>
        <v>0</v>
      </c>
      <c r="GX56" s="231">
        <f t="shared" si="440"/>
        <v>0</v>
      </c>
      <c r="GY56" s="231">
        <f t="shared" si="441"/>
        <v>0</v>
      </c>
      <c r="GZ56" s="231">
        <f t="shared" si="442"/>
        <v>0</v>
      </c>
      <c r="HA56" s="231">
        <f t="shared" si="443"/>
        <v>0</v>
      </c>
      <c r="HB56" s="231">
        <f t="shared" si="444"/>
        <v>0</v>
      </c>
      <c r="HC56" s="231">
        <f t="shared" si="445"/>
        <v>0</v>
      </c>
      <c r="HD56" s="231">
        <f t="shared" si="446"/>
        <v>0</v>
      </c>
      <c r="HE56" s="232">
        <f t="shared" si="447"/>
        <v>0</v>
      </c>
      <c r="HF56" s="233">
        <f t="shared" si="448"/>
        <v>0</v>
      </c>
      <c r="HG56" s="233">
        <f t="shared" si="449"/>
        <v>0</v>
      </c>
      <c r="HH56" s="233">
        <f t="shared" si="450"/>
        <v>0</v>
      </c>
      <c r="HI56" s="233">
        <f t="shared" si="451"/>
        <v>0</v>
      </c>
      <c r="HJ56" s="233">
        <f t="shared" si="452"/>
        <v>0</v>
      </c>
      <c r="HK56" s="233">
        <f t="shared" si="453"/>
        <v>0</v>
      </c>
      <c r="HL56" s="233">
        <f t="shared" si="454"/>
        <v>0</v>
      </c>
      <c r="HM56" s="233">
        <f t="shared" si="455"/>
        <v>6</v>
      </c>
      <c r="HN56" s="234">
        <f t="shared" si="456"/>
        <v>0</v>
      </c>
      <c r="HO56" s="235">
        <f t="shared" si="457"/>
        <v>0</v>
      </c>
      <c r="HP56" s="235">
        <f t="shared" si="458"/>
        <v>0</v>
      </c>
      <c r="HQ56" s="235">
        <f t="shared" si="459"/>
        <v>0</v>
      </c>
      <c r="HR56" s="235">
        <f t="shared" si="460"/>
        <v>0</v>
      </c>
      <c r="HS56" s="235">
        <f t="shared" si="461"/>
        <v>0</v>
      </c>
      <c r="HT56" s="235">
        <f t="shared" si="462"/>
        <v>0</v>
      </c>
      <c r="HU56" s="235">
        <f t="shared" si="463"/>
        <v>0</v>
      </c>
      <c r="HV56" s="235">
        <f t="shared" si="464"/>
        <v>0</v>
      </c>
      <c r="HW56" s="235">
        <f t="shared" si="465"/>
        <v>0</v>
      </c>
      <c r="HX56" s="235">
        <f t="shared" si="466"/>
        <v>0</v>
      </c>
      <c r="HY56" s="235">
        <f t="shared" si="467"/>
        <v>0</v>
      </c>
      <c r="HZ56" s="236">
        <f t="shared" si="507"/>
        <v>6</v>
      </c>
      <c r="IA56" s="238">
        <f t="shared" si="468"/>
        <v>0</v>
      </c>
      <c r="IB56" s="237">
        <f t="shared" si="508"/>
        <v>0</v>
      </c>
      <c r="IC56" s="229">
        <f t="shared" si="469"/>
        <v>0</v>
      </c>
      <c r="ID56" s="229">
        <f t="shared" si="470"/>
        <v>3</v>
      </c>
      <c r="IE56" s="229">
        <f t="shared" si="471"/>
        <v>0</v>
      </c>
      <c r="IF56" s="229">
        <f t="shared" si="472"/>
        <v>2</v>
      </c>
      <c r="IG56" s="230">
        <f t="shared" si="473"/>
        <v>15</v>
      </c>
      <c r="IH56" s="231">
        <f t="shared" si="474"/>
        <v>10</v>
      </c>
      <c r="II56" s="231">
        <f t="shared" si="475"/>
        <v>20</v>
      </c>
      <c r="IJ56" s="231">
        <f t="shared" si="476"/>
        <v>15</v>
      </c>
      <c r="IK56" s="231">
        <f t="shared" si="477"/>
        <v>15</v>
      </c>
      <c r="IL56" s="231">
        <f t="shared" si="478"/>
        <v>5</v>
      </c>
      <c r="IM56" s="231">
        <f t="shared" si="479"/>
        <v>15</v>
      </c>
      <c r="IN56" s="231">
        <f t="shared" si="480"/>
        <v>15</v>
      </c>
      <c r="IO56" s="231">
        <f t="shared" si="481"/>
        <v>10</v>
      </c>
      <c r="IP56" s="232">
        <f t="shared" si="482"/>
        <v>10</v>
      </c>
      <c r="IQ56" s="233">
        <f t="shared" si="483"/>
        <v>20</v>
      </c>
      <c r="IR56" s="233">
        <f t="shared" si="484"/>
        <v>0</v>
      </c>
      <c r="IS56" s="233">
        <f t="shared" si="485"/>
        <v>15</v>
      </c>
      <c r="IT56" s="233">
        <f t="shared" si="486"/>
        <v>20</v>
      </c>
      <c r="IU56" s="233">
        <f t="shared" si="487"/>
        <v>10</v>
      </c>
      <c r="IV56" s="233">
        <f t="shared" si="488"/>
        <v>0</v>
      </c>
      <c r="IW56" s="233">
        <f t="shared" si="489"/>
        <v>0</v>
      </c>
      <c r="IX56" s="233">
        <f t="shared" si="490"/>
        <v>0</v>
      </c>
      <c r="IY56" s="234">
        <f t="shared" si="491"/>
        <v>0</v>
      </c>
      <c r="IZ56" s="235">
        <f t="shared" si="492"/>
        <v>0</v>
      </c>
      <c r="JA56" s="235">
        <f t="shared" si="493"/>
        <v>0</v>
      </c>
      <c r="JB56" s="235">
        <f t="shared" si="494"/>
        <v>0</v>
      </c>
      <c r="JC56" s="235">
        <f t="shared" si="495"/>
        <v>0</v>
      </c>
      <c r="JD56" s="235">
        <f t="shared" si="496"/>
        <v>0</v>
      </c>
      <c r="JE56" s="235">
        <f t="shared" si="497"/>
        <v>0</v>
      </c>
      <c r="JF56" s="235">
        <f t="shared" si="498"/>
        <v>0</v>
      </c>
      <c r="JG56" s="235">
        <f t="shared" si="499"/>
        <v>0</v>
      </c>
      <c r="JH56" s="235">
        <f t="shared" si="500"/>
        <v>0</v>
      </c>
      <c r="JI56" s="235">
        <f t="shared" si="501"/>
        <v>0</v>
      </c>
      <c r="JJ56" s="235">
        <f t="shared" si="502"/>
        <v>0</v>
      </c>
      <c r="JK56" s="392">
        <f t="shared" si="509"/>
        <v>195</v>
      </c>
      <c r="JL56" s="392">
        <f t="shared" si="510"/>
        <v>5</v>
      </c>
    </row>
    <row r="57" spans="1:272" ht="15" x14ac:dyDescent="0.25">
      <c r="A57" s="13" t="s">
        <v>1123</v>
      </c>
      <c r="B57" s="368">
        <v>11</v>
      </c>
      <c r="C57" s="12" t="s">
        <v>288</v>
      </c>
      <c r="D57" s="399">
        <v>44562</v>
      </c>
      <c r="E57" s="17">
        <v>5</v>
      </c>
      <c r="F57" s="6">
        <v>12672969</v>
      </c>
      <c r="G57" s="17" t="s">
        <v>289</v>
      </c>
      <c r="H57" s="17" t="s">
        <v>290</v>
      </c>
      <c r="I57" s="20" t="s">
        <v>291</v>
      </c>
      <c r="J57" s="6"/>
      <c r="K57" s="6"/>
      <c r="L57" s="400"/>
      <c r="M57" s="401" t="s">
        <v>292</v>
      </c>
      <c r="N57" s="646" t="s">
        <v>175</v>
      </c>
      <c r="O57" s="103"/>
      <c r="P57" s="101"/>
      <c r="Q57" s="102"/>
      <c r="R57" s="646" t="s">
        <v>175</v>
      </c>
      <c r="S57" s="103"/>
      <c r="T57" s="101"/>
      <c r="U57" s="102"/>
      <c r="V57" s="665">
        <v>84.620002746582031</v>
      </c>
      <c r="W57" s="103"/>
      <c r="X57" s="101"/>
      <c r="Y57" s="102"/>
      <c r="Z57" s="21" t="s">
        <v>195</v>
      </c>
      <c r="AA57" s="267"/>
      <c r="AB57" s="646">
        <v>77.699996948242188</v>
      </c>
      <c r="AC57" s="267"/>
      <c r="AD57" s="656">
        <v>100</v>
      </c>
      <c r="AE57" s="654"/>
      <c r="AF57" s="657"/>
      <c r="AG57" s="656">
        <v>100</v>
      </c>
      <c r="AH57" s="654"/>
      <c r="AI57" s="657"/>
      <c r="AJ57" s="656">
        <v>100</v>
      </c>
      <c r="AK57" s="654"/>
      <c r="AL57" s="657"/>
      <c r="AM57" s="656">
        <v>100</v>
      </c>
      <c r="AN57" s="654"/>
      <c r="AO57" s="657"/>
      <c r="AP57" s="656">
        <v>100</v>
      </c>
      <c r="AQ57" s="654"/>
      <c r="AR57" s="657"/>
      <c r="AS57" s="656">
        <v>100</v>
      </c>
      <c r="AT57" s="654"/>
      <c r="AU57" s="657"/>
      <c r="AV57" s="656">
        <v>100</v>
      </c>
      <c r="AW57" s="654"/>
      <c r="AX57" s="657"/>
      <c r="AY57" s="656">
        <v>100</v>
      </c>
      <c r="AZ57" s="654"/>
      <c r="BA57" s="657"/>
      <c r="BB57" s="656">
        <v>100</v>
      </c>
      <c r="BC57" s="654"/>
      <c r="BD57" s="657"/>
      <c r="BE57" s="665">
        <v>58.020000457763672</v>
      </c>
      <c r="BF57" s="103"/>
      <c r="BG57" s="267"/>
      <c r="BH57" s="665">
        <v>51.299999237060547</v>
      </c>
      <c r="BI57" s="103"/>
      <c r="BJ57" s="267"/>
      <c r="BK57" s="646" t="s">
        <v>175</v>
      </c>
      <c r="BL57" s="103"/>
      <c r="BM57" s="267"/>
      <c r="BN57" s="665">
        <v>70.290000915527344</v>
      </c>
      <c r="BO57" s="103"/>
      <c r="BP57" s="267"/>
      <c r="BQ57" s="21">
        <v>66.5</v>
      </c>
      <c r="BR57" s="103"/>
      <c r="BS57" s="267"/>
      <c r="BT57" s="665">
        <v>81.900001525878906</v>
      </c>
      <c r="BU57" s="103"/>
      <c r="BV57" s="267"/>
      <c r="BW57" s="646" t="s">
        <v>175</v>
      </c>
      <c r="BX57" s="103"/>
      <c r="BY57" s="267"/>
      <c r="BZ57" s="646" t="s">
        <v>175</v>
      </c>
      <c r="CA57" s="103"/>
      <c r="CB57" s="267"/>
      <c r="CC57" s="21" t="s">
        <v>177</v>
      </c>
      <c r="CD57" s="284"/>
      <c r="CE57" s="267"/>
      <c r="CF57" s="21"/>
      <c r="CG57" s="103"/>
      <c r="CH57" s="267"/>
      <c r="CI57" s="21"/>
      <c r="CJ57" s="103"/>
      <c r="CK57" s="267"/>
      <c r="CL57" s="21"/>
      <c r="CM57" s="103"/>
      <c r="CN57" s="103"/>
      <c r="CO57" s="103"/>
      <c r="CP57" s="103"/>
      <c r="CQ57" s="267"/>
      <c r="CR57" s="21"/>
      <c r="CS57" s="103"/>
      <c r="CT57" s="267"/>
      <c r="CU57" s="21"/>
      <c r="CV57" s="103"/>
      <c r="CW57" s="267"/>
      <c r="CX57" s="21"/>
      <c r="CY57" s="103"/>
      <c r="CZ57" s="267"/>
      <c r="DA57" s="21"/>
      <c r="DB57" s="103"/>
      <c r="DC57" s="267"/>
      <c r="DD57" s="21"/>
      <c r="DE57" s="103"/>
      <c r="DF57" s="267"/>
      <c r="DG57" s="21"/>
      <c r="DH57" s="103"/>
      <c r="DI57" s="267"/>
      <c r="DJ57" s="21"/>
      <c r="DK57" s="103"/>
      <c r="DL57" s="267"/>
      <c r="DM57" s="21"/>
      <c r="DN57" s="103"/>
      <c r="DO57" s="267"/>
      <c r="DP57" s="213"/>
      <c r="DQ57" s="212"/>
      <c r="DR57" s="212"/>
      <c r="DS57" s="279">
        <f t="shared" si="515"/>
        <v>65.602000427246097</v>
      </c>
      <c r="DT57" s="214"/>
      <c r="DU57" s="215">
        <f t="shared" si="516"/>
        <v>3.2801000213623048</v>
      </c>
      <c r="DV57" s="618">
        <f t="shared" si="362"/>
        <v>0</v>
      </c>
      <c r="DW57" s="228">
        <f t="shared" si="363"/>
        <v>0</v>
      </c>
      <c r="DX57" s="229">
        <f t="shared" si="364"/>
        <v>0</v>
      </c>
      <c r="DY57" s="229">
        <f t="shared" si="365"/>
        <v>0</v>
      </c>
      <c r="DZ57" s="229">
        <f t="shared" si="366"/>
        <v>0</v>
      </c>
      <c r="EA57" s="229">
        <f t="shared" si="367"/>
        <v>0</v>
      </c>
      <c r="EB57" s="230">
        <f t="shared" si="368"/>
        <v>0</v>
      </c>
      <c r="EC57" s="231">
        <f t="shared" si="369"/>
        <v>0</v>
      </c>
      <c r="ED57" s="231">
        <f t="shared" si="370"/>
        <v>0</v>
      </c>
      <c r="EE57" s="231">
        <f t="shared" si="371"/>
        <v>0</v>
      </c>
      <c r="EF57" s="231">
        <f t="shared" si="372"/>
        <v>0</v>
      </c>
      <c r="EG57" s="231">
        <f t="shared" si="373"/>
        <v>0</v>
      </c>
      <c r="EH57" s="231">
        <f t="shared" si="374"/>
        <v>0</v>
      </c>
      <c r="EI57" s="231">
        <f t="shared" si="375"/>
        <v>0</v>
      </c>
      <c r="EJ57" s="231">
        <f t="shared" si="376"/>
        <v>0</v>
      </c>
      <c r="EK57" s="232">
        <f t="shared" si="377"/>
        <v>0</v>
      </c>
      <c r="EL57" s="233">
        <f t="shared" si="378"/>
        <v>0</v>
      </c>
      <c r="EM57" s="233">
        <f t="shared" si="379"/>
        <v>0</v>
      </c>
      <c r="EN57" s="233">
        <f t="shared" si="380"/>
        <v>0</v>
      </c>
      <c r="EO57" s="233">
        <f t="shared" si="381"/>
        <v>0</v>
      </c>
      <c r="EP57" s="233">
        <f t="shared" si="382"/>
        <v>0</v>
      </c>
      <c r="EQ57" s="233">
        <f t="shared" si="383"/>
        <v>0</v>
      </c>
      <c r="ER57" s="233">
        <f t="shared" si="384"/>
        <v>0</v>
      </c>
      <c r="ES57" s="233">
        <f t="shared" si="385"/>
        <v>0</v>
      </c>
      <c r="ET57" s="234">
        <f t="shared" si="386"/>
        <v>0</v>
      </c>
      <c r="EU57" s="235">
        <f t="shared" si="387"/>
        <v>0</v>
      </c>
      <c r="EV57" s="235">
        <f t="shared" si="388"/>
        <v>0</v>
      </c>
      <c r="EW57" s="235">
        <f t="shared" si="389"/>
        <v>0</v>
      </c>
      <c r="EX57" s="235">
        <f t="shared" si="390"/>
        <v>0</v>
      </c>
      <c r="EY57" s="235">
        <f t="shared" si="391"/>
        <v>0</v>
      </c>
      <c r="EZ57" s="235">
        <f t="shared" si="392"/>
        <v>0</v>
      </c>
      <c r="FA57" s="235">
        <f t="shared" si="393"/>
        <v>0</v>
      </c>
      <c r="FB57" s="235">
        <f t="shared" si="394"/>
        <v>0</v>
      </c>
      <c r="FC57" s="235">
        <f t="shared" si="395"/>
        <v>0</v>
      </c>
      <c r="FD57" s="235">
        <f t="shared" si="396"/>
        <v>0</v>
      </c>
      <c r="FE57" s="235">
        <f t="shared" si="397"/>
        <v>0</v>
      </c>
      <c r="FF57" s="236">
        <f t="shared" si="505"/>
        <v>0</v>
      </c>
      <c r="FG57" s="237">
        <f t="shared" si="398"/>
        <v>3</v>
      </c>
      <c r="FH57" s="229">
        <f t="shared" si="399"/>
        <v>3</v>
      </c>
      <c r="FI57" s="229">
        <f t="shared" si="400"/>
        <v>0</v>
      </c>
      <c r="FJ57" s="229">
        <f t="shared" si="401"/>
        <v>0</v>
      </c>
      <c r="FK57" s="229">
        <f t="shared" si="402"/>
        <v>0</v>
      </c>
      <c r="FL57" s="230">
        <f t="shared" si="403"/>
        <v>0</v>
      </c>
      <c r="FM57" s="231">
        <f t="shared" si="404"/>
        <v>0</v>
      </c>
      <c r="FN57" s="231">
        <f t="shared" si="405"/>
        <v>0</v>
      </c>
      <c r="FO57" s="231">
        <f t="shared" si="406"/>
        <v>0</v>
      </c>
      <c r="FP57" s="231">
        <f t="shared" si="407"/>
        <v>0</v>
      </c>
      <c r="FQ57" s="231">
        <f t="shared" si="408"/>
        <v>0</v>
      </c>
      <c r="FR57" s="231">
        <f t="shared" si="409"/>
        <v>0</v>
      </c>
      <c r="FS57" s="231">
        <f t="shared" si="410"/>
        <v>0</v>
      </c>
      <c r="FT57" s="231">
        <f t="shared" si="411"/>
        <v>0</v>
      </c>
      <c r="FU57" s="232">
        <f t="shared" si="412"/>
        <v>0</v>
      </c>
      <c r="FV57" s="233">
        <f t="shared" si="413"/>
        <v>0</v>
      </c>
      <c r="FW57" s="233">
        <f t="shared" si="414"/>
        <v>5</v>
      </c>
      <c r="FX57" s="233">
        <f t="shared" si="415"/>
        <v>0</v>
      </c>
      <c r="FY57" s="233">
        <f t="shared" si="416"/>
        <v>0</v>
      </c>
      <c r="FZ57" s="233">
        <f t="shared" si="417"/>
        <v>0</v>
      </c>
      <c r="GA57" s="233">
        <f t="shared" si="418"/>
        <v>4</v>
      </c>
      <c r="GB57" s="233">
        <f t="shared" si="419"/>
        <v>4</v>
      </c>
      <c r="GC57" s="233">
        <f t="shared" si="420"/>
        <v>0</v>
      </c>
      <c r="GD57" s="234">
        <f t="shared" si="421"/>
        <v>0</v>
      </c>
      <c r="GE57" s="235">
        <f t="shared" si="422"/>
        <v>0</v>
      </c>
      <c r="GF57" s="235">
        <f t="shared" si="423"/>
        <v>0</v>
      </c>
      <c r="GG57" s="235">
        <f t="shared" si="424"/>
        <v>0</v>
      </c>
      <c r="GH57" s="235">
        <f t="shared" si="425"/>
        <v>0</v>
      </c>
      <c r="GI57" s="235">
        <f t="shared" si="426"/>
        <v>0</v>
      </c>
      <c r="GJ57" s="235">
        <f t="shared" si="427"/>
        <v>0</v>
      </c>
      <c r="GK57" s="235">
        <f t="shared" si="428"/>
        <v>0</v>
      </c>
      <c r="GL57" s="235">
        <f t="shared" si="429"/>
        <v>0</v>
      </c>
      <c r="GM57" s="235">
        <f t="shared" si="430"/>
        <v>0</v>
      </c>
      <c r="GN57" s="235">
        <f t="shared" si="431"/>
        <v>0</v>
      </c>
      <c r="GO57" s="235">
        <f t="shared" si="432"/>
        <v>0</v>
      </c>
      <c r="GP57" s="236">
        <f t="shared" si="506"/>
        <v>19</v>
      </c>
      <c r="GQ57" s="237">
        <f t="shared" si="433"/>
        <v>0</v>
      </c>
      <c r="GR57" s="229">
        <f t="shared" si="434"/>
        <v>0</v>
      </c>
      <c r="GS57" s="229">
        <f t="shared" si="435"/>
        <v>0</v>
      </c>
      <c r="GT57" s="229">
        <f t="shared" si="436"/>
        <v>0</v>
      </c>
      <c r="GU57" s="229">
        <f t="shared" si="437"/>
        <v>0</v>
      </c>
      <c r="GV57" s="230">
        <f t="shared" si="438"/>
        <v>0</v>
      </c>
      <c r="GW57" s="231">
        <f t="shared" si="439"/>
        <v>0</v>
      </c>
      <c r="GX57" s="231">
        <f t="shared" si="440"/>
        <v>0</v>
      </c>
      <c r="GY57" s="231">
        <f t="shared" si="441"/>
        <v>0</v>
      </c>
      <c r="GZ57" s="231">
        <f t="shared" si="442"/>
        <v>0</v>
      </c>
      <c r="HA57" s="231">
        <f t="shared" si="443"/>
        <v>0</v>
      </c>
      <c r="HB57" s="231">
        <f t="shared" si="444"/>
        <v>0</v>
      </c>
      <c r="HC57" s="231">
        <f t="shared" si="445"/>
        <v>0</v>
      </c>
      <c r="HD57" s="231">
        <f t="shared" si="446"/>
        <v>0</v>
      </c>
      <c r="HE57" s="232">
        <f t="shared" si="447"/>
        <v>0</v>
      </c>
      <c r="HF57" s="233">
        <f t="shared" si="448"/>
        <v>0</v>
      </c>
      <c r="HG57" s="233">
        <f t="shared" si="449"/>
        <v>0</v>
      </c>
      <c r="HH57" s="233">
        <f t="shared" si="450"/>
        <v>0</v>
      </c>
      <c r="HI57" s="233">
        <f t="shared" si="451"/>
        <v>0</v>
      </c>
      <c r="HJ57" s="233">
        <f t="shared" si="452"/>
        <v>0</v>
      </c>
      <c r="HK57" s="233">
        <f t="shared" si="453"/>
        <v>0</v>
      </c>
      <c r="HL57" s="233">
        <f t="shared" si="454"/>
        <v>0</v>
      </c>
      <c r="HM57" s="233">
        <f t="shared" si="455"/>
        <v>6</v>
      </c>
      <c r="HN57" s="234">
        <f t="shared" si="456"/>
        <v>0</v>
      </c>
      <c r="HO57" s="235">
        <f t="shared" si="457"/>
        <v>0</v>
      </c>
      <c r="HP57" s="235">
        <f t="shared" si="458"/>
        <v>0</v>
      </c>
      <c r="HQ57" s="235">
        <f t="shared" si="459"/>
        <v>0</v>
      </c>
      <c r="HR57" s="235">
        <f t="shared" si="460"/>
        <v>0</v>
      </c>
      <c r="HS57" s="235">
        <f t="shared" si="461"/>
        <v>0</v>
      </c>
      <c r="HT57" s="235">
        <f t="shared" si="462"/>
        <v>0</v>
      </c>
      <c r="HU57" s="235">
        <f t="shared" si="463"/>
        <v>0</v>
      </c>
      <c r="HV57" s="235">
        <f t="shared" si="464"/>
        <v>0</v>
      </c>
      <c r="HW57" s="235">
        <f t="shared" si="465"/>
        <v>0</v>
      </c>
      <c r="HX57" s="235">
        <f t="shared" si="466"/>
        <v>0</v>
      </c>
      <c r="HY57" s="235">
        <f t="shared" si="467"/>
        <v>0</v>
      </c>
      <c r="HZ57" s="236">
        <f t="shared" si="507"/>
        <v>6</v>
      </c>
      <c r="IA57" s="238">
        <f t="shared" si="468"/>
        <v>0</v>
      </c>
      <c r="IB57" s="237">
        <f t="shared" si="508"/>
        <v>0</v>
      </c>
      <c r="IC57" s="229">
        <f t="shared" si="469"/>
        <v>0</v>
      </c>
      <c r="ID57" s="229">
        <f t="shared" si="470"/>
        <v>3</v>
      </c>
      <c r="IE57" s="229">
        <f t="shared" si="471"/>
        <v>0</v>
      </c>
      <c r="IF57" s="229">
        <f t="shared" si="472"/>
        <v>2</v>
      </c>
      <c r="IG57" s="230">
        <f t="shared" si="473"/>
        <v>15</v>
      </c>
      <c r="IH57" s="231">
        <f t="shared" si="474"/>
        <v>10</v>
      </c>
      <c r="II57" s="231">
        <f t="shared" si="475"/>
        <v>20</v>
      </c>
      <c r="IJ57" s="231">
        <f t="shared" si="476"/>
        <v>15</v>
      </c>
      <c r="IK57" s="231">
        <f t="shared" si="477"/>
        <v>15</v>
      </c>
      <c r="IL57" s="231">
        <f t="shared" si="478"/>
        <v>5</v>
      </c>
      <c r="IM57" s="231">
        <f t="shared" si="479"/>
        <v>15</v>
      </c>
      <c r="IN57" s="231">
        <f t="shared" si="480"/>
        <v>15</v>
      </c>
      <c r="IO57" s="231">
        <f t="shared" si="481"/>
        <v>10</v>
      </c>
      <c r="IP57" s="232">
        <f t="shared" si="482"/>
        <v>10</v>
      </c>
      <c r="IQ57" s="233">
        <f t="shared" si="483"/>
        <v>20</v>
      </c>
      <c r="IR57" s="233">
        <f t="shared" si="484"/>
        <v>0</v>
      </c>
      <c r="IS57" s="233">
        <f t="shared" si="485"/>
        <v>15</v>
      </c>
      <c r="IT57" s="233">
        <f t="shared" si="486"/>
        <v>20</v>
      </c>
      <c r="IU57" s="233">
        <f t="shared" si="487"/>
        <v>10</v>
      </c>
      <c r="IV57" s="233">
        <f t="shared" si="488"/>
        <v>0</v>
      </c>
      <c r="IW57" s="233">
        <f t="shared" si="489"/>
        <v>0</v>
      </c>
      <c r="IX57" s="233">
        <f t="shared" si="490"/>
        <v>0</v>
      </c>
      <c r="IY57" s="234">
        <f t="shared" si="491"/>
        <v>0</v>
      </c>
      <c r="IZ57" s="235">
        <f t="shared" si="492"/>
        <v>0</v>
      </c>
      <c r="JA57" s="235">
        <f t="shared" si="493"/>
        <v>0</v>
      </c>
      <c r="JB57" s="235">
        <f t="shared" si="494"/>
        <v>0</v>
      </c>
      <c r="JC57" s="235">
        <f t="shared" si="495"/>
        <v>0</v>
      </c>
      <c r="JD57" s="235">
        <f t="shared" si="496"/>
        <v>0</v>
      </c>
      <c r="JE57" s="235">
        <f t="shared" si="497"/>
        <v>0</v>
      </c>
      <c r="JF57" s="235">
        <f t="shared" si="498"/>
        <v>0</v>
      </c>
      <c r="JG57" s="235">
        <f t="shared" si="499"/>
        <v>0</v>
      </c>
      <c r="JH57" s="235">
        <f t="shared" si="500"/>
        <v>0</v>
      </c>
      <c r="JI57" s="235">
        <f t="shared" si="501"/>
        <v>0</v>
      </c>
      <c r="JJ57" s="235">
        <f t="shared" si="502"/>
        <v>0</v>
      </c>
      <c r="JK57" s="392">
        <f t="shared" si="509"/>
        <v>195</v>
      </c>
      <c r="JL57" s="392">
        <f t="shared" si="510"/>
        <v>5</v>
      </c>
    </row>
    <row r="58" spans="1:272" ht="15" x14ac:dyDescent="0.25">
      <c r="B58" s="218"/>
      <c r="C58" s="217"/>
      <c r="D58" s="380"/>
      <c r="E58" s="381"/>
      <c r="F58" s="216"/>
      <c r="G58" s="382"/>
      <c r="H58" s="382"/>
      <c r="I58" s="383"/>
      <c r="J58" s="384"/>
      <c r="K58" s="384"/>
      <c r="L58" s="385"/>
      <c r="M58" s="396"/>
      <c r="N58" s="387"/>
      <c r="O58" s="389"/>
      <c r="P58" s="389"/>
      <c r="Q58" s="386"/>
      <c r="R58" s="387"/>
      <c r="S58" s="389"/>
      <c r="T58" s="389"/>
      <c r="U58" s="388"/>
      <c r="V58" s="387"/>
      <c r="W58" s="389"/>
      <c r="X58" s="389"/>
      <c r="Y58" s="386"/>
      <c r="Z58" s="387"/>
      <c r="AA58" s="386"/>
      <c r="AB58" s="387"/>
      <c r="AC58" s="386"/>
      <c r="AD58" s="387"/>
      <c r="AE58" s="389"/>
      <c r="AF58" s="386"/>
      <c r="AG58" s="387"/>
      <c r="AH58" s="389"/>
      <c r="AI58" s="386"/>
      <c r="AJ58" s="387"/>
      <c r="AK58" s="389"/>
      <c r="AL58" s="386"/>
      <c r="AM58" s="387"/>
      <c r="AN58" s="389"/>
      <c r="AO58" s="386"/>
      <c r="AP58" s="387"/>
      <c r="AQ58" s="389"/>
      <c r="AR58" s="386"/>
      <c r="AS58" s="387"/>
      <c r="AT58" s="389"/>
      <c r="AU58" s="386"/>
      <c r="AV58" s="387"/>
      <c r="AW58" s="389"/>
      <c r="AX58" s="386"/>
      <c r="AY58" s="387"/>
      <c r="AZ58" s="389"/>
      <c r="BA58" s="386"/>
      <c r="BB58" s="387"/>
      <c r="BC58" s="389"/>
      <c r="BD58" s="386"/>
      <c r="BE58" s="387"/>
      <c r="BF58" s="389"/>
      <c r="BG58" s="386"/>
      <c r="BH58" s="387"/>
      <c r="BI58" s="389"/>
      <c r="BJ58" s="386"/>
      <c r="BK58" s="387"/>
      <c r="BL58" s="389"/>
      <c r="BM58" s="386"/>
      <c r="BN58" s="387"/>
      <c r="BO58" s="389"/>
      <c r="BP58" s="386"/>
      <c r="BQ58" s="387"/>
      <c r="BR58" s="389"/>
      <c r="BS58" s="386"/>
      <c r="BT58" s="387"/>
      <c r="BU58" s="389"/>
      <c r="BV58" s="386"/>
      <c r="BW58" s="387"/>
      <c r="BX58" s="389"/>
      <c r="BY58" s="386"/>
      <c r="BZ58" s="387"/>
      <c r="CA58" s="389"/>
      <c r="CB58" s="386"/>
      <c r="CC58" s="387"/>
      <c r="CD58" s="390"/>
      <c r="CE58" s="386"/>
      <c r="CF58" s="387"/>
      <c r="CG58" s="389"/>
      <c r="CH58" s="386"/>
      <c r="CI58" s="387"/>
      <c r="CJ58" s="389"/>
      <c r="CK58" s="386"/>
      <c r="CL58" s="387"/>
      <c r="CM58" s="389"/>
      <c r="CN58" s="389"/>
      <c r="CO58" s="389"/>
      <c r="CP58" s="389"/>
      <c r="CQ58" s="386"/>
      <c r="CR58" s="387"/>
      <c r="CS58" s="389"/>
      <c r="CT58" s="386"/>
      <c r="CU58" s="387"/>
      <c r="CV58" s="389"/>
      <c r="CW58" s="386"/>
      <c r="CX58" s="387"/>
      <c r="CY58" s="389"/>
      <c r="CZ58" s="386"/>
      <c r="DA58" s="387"/>
      <c r="DB58" s="389"/>
      <c r="DC58" s="386"/>
      <c r="DD58" s="387"/>
      <c r="DE58" s="389"/>
      <c r="DF58" s="386"/>
      <c r="DG58" s="387"/>
      <c r="DH58" s="389"/>
      <c r="DI58" s="386"/>
      <c r="DJ58" s="387"/>
      <c r="DK58" s="389"/>
      <c r="DL58" s="386"/>
      <c r="DM58" s="387"/>
      <c r="DN58" s="389"/>
      <c r="DO58" s="386"/>
      <c r="DP58" s="217"/>
      <c r="DQ58" s="372"/>
      <c r="DR58" s="372"/>
      <c r="DS58" s="278"/>
      <c r="DT58" s="218"/>
      <c r="DU58" s="397"/>
      <c r="DV58" s="398"/>
      <c r="DW58" s="406"/>
      <c r="DX58" s="220"/>
      <c r="DY58" s="220"/>
      <c r="DZ58" s="220"/>
      <c r="EA58" s="220"/>
      <c r="EB58" s="221"/>
      <c r="EC58" s="222"/>
      <c r="ED58" s="222"/>
      <c r="EE58" s="222"/>
      <c r="EF58" s="222"/>
      <c r="EG58" s="222"/>
      <c r="EH58" s="222"/>
      <c r="EI58" s="222"/>
      <c r="EJ58" s="222"/>
      <c r="EK58" s="223"/>
      <c r="EL58" s="224"/>
      <c r="EM58" s="224"/>
      <c r="EN58" s="224"/>
      <c r="EO58" s="224"/>
      <c r="EP58" s="224"/>
      <c r="EQ58" s="224"/>
      <c r="ER58" s="224"/>
      <c r="ES58" s="224"/>
      <c r="ET58" s="225"/>
      <c r="EU58" s="226"/>
      <c r="EV58" s="226"/>
      <c r="EW58" s="226"/>
      <c r="EX58" s="226"/>
      <c r="EY58" s="226"/>
      <c r="EZ58" s="226"/>
      <c r="FA58" s="226"/>
      <c r="FB58" s="226"/>
      <c r="FC58" s="226"/>
      <c r="FD58" s="226"/>
      <c r="FE58" s="226"/>
      <c r="FF58" s="227"/>
      <c r="FG58" s="219"/>
      <c r="FH58" s="220"/>
      <c r="FI58" s="220"/>
      <c r="FJ58" s="220"/>
      <c r="FK58" s="220"/>
      <c r="FL58" s="221"/>
      <c r="FM58" s="222"/>
      <c r="FN58" s="222"/>
      <c r="FO58" s="222"/>
      <c r="FP58" s="222"/>
      <c r="FQ58" s="222"/>
      <c r="FR58" s="222"/>
      <c r="FS58" s="222"/>
      <c r="FT58" s="222"/>
      <c r="FU58" s="223"/>
      <c r="FV58" s="224"/>
      <c r="FW58" s="224"/>
      <c r="FX58" s="224"/>
      <c r="FY58" s="224"/>
      <c r="FZ58" s="224"/>
      <c r="GA58" s="224"/>
      <c r="GB58" s="224"/>
      <c r="GC58" s="224"/>
      <c r="GD58" s="225"/>
      <c r="GE58" s="226"/>
      <c r="GF58" s="226"/>
      <c r="GG58" s="226"/>
      <c r="GH58" s="226"/>
      <c r="GI58" s="226"/>
      <c r="GJ58" s="226"/>
      <c r="GK58" s="226"/>
      <c r="GL58" s="226"/>
      <c r="GM58" s="226"/>
      <c r="GN58" s="226"/>
      <c r="GO58" s="226"/>
      <c r="GP58" s="227"/>
      <c r="GQ58" s="219"/>
      <c r="GR58" s="220"/>
      <c r="GS58" s="220"/>
      <c r="GT58" s="220"/>
      <c r="GU58" s="220"/>
      <c r="GV58" s="221"/>
      <c r="GW58" s="222"/>
      <c r="GX58" s="222"/>
      <c r="GY58" s="222"/>
      <c r="GZ58" s="222"/>
      <c r="HA58" s="222"/>
      <c r="HB58" s="222"/>
      <c r="HC58" s="222"/>
      <c r="HD58" s="222"/>
      <c r="HE58" s="223"/>
      <c r="HF58" s="224"/>
      <c r="HG58" s="224"/>
      <c r="HH58" s="224"/>
      <c r="HI58" s="224"/>
      <c r="HJ58" s="224"/>
      <c r="HK58" s="224"/>
      <c r="HL58" s="224"/>
      <c r="HM58" s="224"/>
      <c r="HN58" s="225"/>
      <c r="HO58" s="226"/>
      <c r="HP58" s="226"/>
      <c r="HQ58" s="226"/>
      <c r="HR58" s="226"/>
      <c r="HS58" s="226"/>
      <c r="HT58" s="226"/>
      <c r="HU58" s="226"/>
      <c r="HV58" s="226"/>
      <c r="HW58" s="226"/>
      <c r="HX58" s="226"/>
      <c r="HY58" s="226"/>
      <c r="HZ58" s="227"/>
      <c r="IA58" s="227"/>
      <c r="IB58" s="219"/>
      <c r="IC58" s="220"/>
      <c r="ID58" s="220"/>
      <c r="IE58" s="220"/>
      <c r="IF58" s="220"/>
      <c r="IG58" s="221"/>
      <c r="IH58" s="222"/>
      <c r="II58" s="222"/>
      <c r="IJ58" s="222"/>
      <c r="IK58" s="222"/>
      <c r="IL58" s="222"/>
      <c r="IM58" s="222"/>
      <c r="IN58" s="222"/>
      <c r="IO58" s="222"/>
      <c r="IP58" s="223"/>
      <c r="IQ58" s="224"/>
      <c r="IR58" s="224"/>
      <c r="IS58" s="224"/>
      <c r="IT58" s="224"/>
      <c r="IU58" s="224"/>
      <c r="IV58" s="224"/>
      <c r="IW58" s="224"/>
      <c r="IX58" s="224"/>
      <c r="IY58" s="225"/>
      <c r="IZ58" s="226"/>
      <c r="JA58" s="226"/>
      <c r="JB58" s="226"/>
      <c r="JC58" s="226"/>
      <c r="JD58" s="226"/>
      <c r="JE58" s="226"/>
      <c r="JF58" s="226"/>
      <c r="JG58" s="226"/>
      <c r="JH58" s="226"/>
      <c r="JI58" s="226"/>
      <c r="JJ58" s="226"/>
      <c r="JK58" s="394"/>
      <c r="JL58" s="394"/>
    </row>
    <row r="59" spans="1:272" ht="15" x14ac:dyDescent="0.25">
      <c r="A59" s="13" t="s">
        <v>1124</v>
      </c>
      <c r="B59" s="368">
        <v>1</v>
      </c>
      <c r="C59" s="647" t="s">
        <v>293</v>
      </c>
      <c r="D59" s="399">
        <v>44197</v>
      </c>
      <c r="E59" s="17">
        <v>5</v>
      </c>
      <c r="F59" s="6">
        <v>11323943</v>
      </c>
      <c r="G59" s="17" t="s">
        <v>294</v>
      </c>
      <c r="H59" s="17"/>
      <c r="I59" s="20" t="s">
        <v>295</v>
      </c>
      <c r="J59" s="6" t="s">
        <v>213</v>
      </c>
      <c r="K59" s="6" t="s">
        <v>213</v>
      </c>
      <c r="L59" s="400"/>
      <c r="M59" s="401" t="s">
        <v>296</v>
      </c>
      <c r="N59" s="21">
        <v>75.099999999999994</v>
      </c>
      <c r="O59" s="103"/>
      <c r="P59" s="101"/>
      <c r="Q59" s="102"/>
      <c r="R59" s="646">
        <v>69.5</v>
      </c>
      <c r="S59" s="103"/>
      <c r="T59" s="101"/>
      <c r="U59" s="102"/>
      <c r="V59" s="665">
        <v>75.050003051757813</v>
      </c>
      <c r="W59" s="103"/>
      <c r="X59" s="101"/>
      <c r="Y59" s="102"/>
      <c r="Z59" s="21">
        <v>78</v>
      </c>
      <c r="AA59" s="267"/>
      <c r="AB59" s="646" t="s">
        <v>175</v>
      </c>
      <c r="AC59" s="267"/>
      <c r="AD59" s="21">
        <v>88.55999755859375</v>
      </c>
      <c r="AE59" s="103"/>
      <c r="AF59" s="267"/>
      <c r="AG59" s="21">
        <v>82.5</v>
      </c>
      <c r="AH59" s="103"/>
      <c r="AI59" s="267"/>
      <c r="AJ59" s="21">
        <v>80.169998168945313</v>
      </c>
      <c r="AK59" s="103"/>
      <c r="AL59" s="267"/>
      <c r="AM59" s="21">
        <v>74.930000305175781</v>
      </c>
      <c r="AN59" s="103"/>
      <c r="AO59" s="267"/>
      <c r="AP59" s="21">
        <v>67</v>
      </c>
      <c r="AQ59" s="103"/>
      <c r="AR59" s="267"/>
      <c r="AS59" s="21">
        <v>73</v>
      </c>
      <c r="AT59" s="103"/>
      <c r="AU59" s="267"/>
      <c r="AV59" s="21">
        <v>82.040000915527344</v>
      </c>
      <c r="AW59" s="103"/>
      <c r="AX59" s="267"/>
      <c r="AY59" s="21">
        <v>70</v>
      </c>
      <c r="AZ59" s="103"/>
      <c r="BA59" s="267"/>
      <c r="BB59" s="21">
        <v>71</v>
      </c>
      <c r="BC59" s="103"/>
      <c r="BD59" s="267"/>
      <c r="BE59" s="665">
        <v>70.400001525878906</v>
      </c>
      <c r="BF59" s="103"/>
      <c r="BG59" s="267"/>
      <c r="BH59" s="665">
        <v>57.700000762939453</v>
      </c>
      <c r="BI59" s="103"/>
      <c r="BJ59" s="267"/>
      <c r="BK59" s="646" t="s">
        <v>175</v>
      </c>
      <c r="BL59" s="103"/>
      <c r="BM59" s="267"/>
      <c r="BN59" s="665">
        <v>84.370002746582031</v>
      </c>
      <c r="BO59" s="103"/>
      <c r="BP59" s="267"/>
      <c r="BQ59" s="21">
        <v>81</v>
      </c>
      <c r="BR59" s="103"/>
      <c r="BS59" s="267"/>
      <c r="BT59" s="665">
        <v>75.680000305175781</v>
      </c>
      <c r="BU59" s="103"/>
      <c r="BV59" s="267"/>
      <c r="BW59" s="646" t="s">
        <v>175</v>
      </c>
      <c r="BX59" s="103"/>
      <c r="BY59" s="267"/>
      <c r="BZ59" s="646" t="s">
        <v>175</v>
      </c>
      <c r="CA59" s="103"/>
      <c r="CB59" s="267"/>
      <c r="CC59" s="21" t="s">
        <v>177</v>
      </c>
      <c r="CD59" s="284"/>
      <c r="CE59" s="267"/>
      <c r="CF59" s="21"/>
      <c r="CG59" s="103"/>
      <c r="CH59" s="267"/>
      <c r="CI59" s="21"/>
      <c r="CJ59" s="103"/>
      <c r="CK59" s="267"/>
      <c r="CL59" s="21"/>
      <c r="CM59" s="103"/>
      <c r="CN59" s="103"/>
      <c r="CO59" s="103"/>
      <c r="CP59" s="103"/>
      <c r="CQ59" s="267"/>
      <c r="CR59" s="21"/>
      <c r="CS59" s="103"/>
      <c r="CT59" s="267"/>
      <c r="CU59" s="21"/>
      <c r="CV59" s="103"/>
      <c r="CW59" s="267"/>
      <c r="CX59" s="21"/>
      <c r="CY59" s="103"/>
      <c r="CZ59" s="267"/>
      <c r="DA59" s="21"/>
      <c r="DB59" s="103"/>
      <c r="DC59" s="267"/>
      <c r="DD59" s="21"/>
      <c r="DE59" s="103"/>
      <c r="DF59" s="267"/>
      <c r="DG59" s="21"/>
      <c r="DH59" s="103"/>
      <c r="DI59" s="267"/>
      <c r="DJ59" s="21"/>
      <c r="DK59" s="103"/>
      <c r="DL59" s="267"/>
      <c r="DM59" s="21"/>
      <c r="DN59" s="103"/>
      <c r="DO59" s="267"/>
      <c r="DP59" s="213"/>
      <c r="DQ59" s="212"/>
      <c r="DR59" s="212"/>
      <c r="DS59" s="279">
        <f t="shared" ref="DS59" si="517">AVERAGE(BE59:DO59)</f>
        <v>73.830001068115237</v>
      </c>
      <c r="DT59" s="214"/>
      <c r="DU59" s="215">
        <f t="shared" ref="DU59" si="518">IF(DS59&gt;80, 4, (DS59-50)/20+2.5)</f>
        <v>3.691500053405762</v>
      </c>
      <c r="DV59" s="618">
        <f>COUNTIF(N59:DO59, DV$1)+COUNTIF(N59:DO59, DV$2)</f>
        <v>0</v>
      </c>
      <c r="DW59" s="228">
        <f>IF(COUNTIF($N59:$Q59, FF$1)&gt;0, DW$2, 0)</f>
        <v>0</v>
      </c>
      <c r="DX59" s="229">
        <f>IF(COUNTIF($R59:$U59, FF$1)&gt;0, DX$2, 0)</f>
        <v>0</v>
      </c>
      <c r="DY59" s="229">
        <f>IF(COUNTIF($V59:$Y59, FF$1)&gt;0, DY$2, 0)</f>
        <v>0</v>
      </c>
      <c r="DZ59" s="229">
        <f>IF(COUNTIF($Z59:$AA59, FF$1)&gt;0, DZ$2, 0)</f>
        <v>0</v>
      </c>
      <c r="EA59" s="229">
        <f>IF(COUNTIF($AB59:$AC59, FF$1)&gt;0, EA$2, 0)</f>
        <v>0</v>
      </c>
      <c r="EB59" s="230">
        <f>IF(COUNTIF($AD59:$AF59, $FF$1)&gt;0, EB$2, 0)</f>
        <v>0</v>
      </c>
      <c r="EC59" s="231">
        <f>IF(COUNTIF($AG59:$AI59, $FF$1)&gt;0, EC$2, 0)</f>
        <v>0</v>
      </c>
      <c r="ED59" s="231">
        <f>IF(COUNTIF($AJ59:$AL59, $FF$1)&gt;0, ED$2, 0)</f>
        <v>0</v>
      </c>
      <c r="EE59" s="231">
        <f>IF(COUNTIF($AM59:$AO59, $FF$1)&gt;0, EE$2, 0)</f>
        <v>0</v>
      </c>
      <c r="EF59" s="231">
        <f>IF(COUNTIF($AP59:$AR59, $FF$1)&gt;0, EF$2, 0)</f>
        <v>0</v>
      </c>
      <c r="EG59" s="231">
        <f>IF(COUNTIF($AS59:$AU59, $FF$1)&gt;0, EG$2, 0)</f>
        <v>0</v>
      </c>
      <c r="EH59" s="231">
        <f>IF(COUNTIF($AV59:$AX59, $FF$1)&gt;0, EH$2, 0)</f>
        <v>0</v>
      </c>
      <c r="EI59" s="231">
        <f>IF(COUNTIF($AY59:$BA59, $FF$1)&gt;0, EI$2, 0)</f>
        <v>0</v>
      </c>
      <c r="EJ59" s="231">
        <f>IF(COUNTIF($BB59:$BD59, $FF$1)&gt;0, EJ$2, 0)</f>
        <v>0</v>
      </c>
      <c r="EK59" s="232">
        <f>IF(COUNTIF($BE59:$BG59, $FF$1)&gt;0, EK$2, 0)</f>
        <v>0</v>
      </c>
      <c r="EL59" s="233">
        <f>IF(COUNTIF($BH59:$BJ59, $FF$1)&gt;0, EL$2, 0)</f>
        <v>0</v>
      </c>
      <c r="EM59" s="233">
        <f>IF(COUNTIF($BK59:$BM59, $FF$1)&gt;0, EM$2, 0)</f>
        <v>0</v>
      </c>
      <c r="EN59" s="233">
        <f>IF(COUNTIF($BN59:$BP59, $FF$1)&gt;0, EN$2, 0)</f>
        <v>0</v>
      </c>
      <c r="EO59" s="233">
        <f>IF(COUNTIF($BQ59:$BS59, $FF$1)&gt;0, EO$2, 0)</f>
        <v>0</v>
      </c>
      <c r="EP59" s="233">
        <f>IF(COUNTIF($BT59:$BV59, $FF$1)&gt;0, EP$2, 0)</f>
        <v>0</v>
      </c>
      <c r="EQ59" s="233">
        <f>IF(COUNTIF($BW59:$BY59, $FF$1)&gt;0, EQ$2, 0)</f>
        <v>0</v>
      </c>
      <c r="ER59" s="233">
        <f>IF(COUNTIF($BZ59:$CB59, $FF$1)&gt;0, ER$2, 0)</f>
        <v>0</v>
      </c>
      <c r="ES59" s="233">
        <f>IF(COUNTIF($CC59:$CE59, $FF$1)&gt;0, ES$2, 0)</f>
        <v>0</v>
      </c>
      <c r="ET59" s="234">
        <f>IF(COUNTIF($CF59:$CH59, $FF$1)&gt;0, ET$2, 0)</f>
        <v>0</v>
      </c>
      <c r="EU59" s="235">
        <f>IF(COUNTIF($CI59:$CK59, $FF$1)&gt;0, EU$2, 0)</f>
        <v>0</v>
      </c>
      <c r="EV59" s="235">
        <f>IF(COUNTIF($CL59:$CN59, $FF$1)&gt;0, EV$2, 0)</f>
        <v>0</v>
      </c>
      <c r="EW59" s="235">
        <f>IF(COUNTIF($CO59:$CQ59, $FF$1)&gt;0, EW$2, 0)</f>
        <v>0</v>
      </c>
      <c r="EX59" s="235">
        <f>IF(COUNTIF($CR59:$CT59, $FF$1)&gt;0, EX$2, 0)</f>
        <v>0</v>
      </c>
      <c r="EY59" s="235">
        <f>IF(COUNTIF($CU59:$CW59, $FF$1)&gt;0, EY$2, 0)</f>
        <v>0</v>
      </c>
      <c r="EZ59" s="235">
        <f>IF(COUNTIF($CX59:$CZ59, $FF$1)&gt;0, EZ$2, 0)</f>
        <v>0</v>
      </c>
      <c r="FA59" s="235">
        <f>IF(COUNTIF($DA59:$DC59, $FF$1)&gt;0, FA$2, 0)</f>
        <v>0</v>
      </c>
      <c r="FB59" s="235">
        <f>IF(COUNTIF($DD59:$DF59, $FF$1)&gt;0, FB$2, 0)</f>
        <v>0</v>
      </c>
      <c r="FC59" s="235">
        <f>IF(COUNTIF($DG59:$DI59, $FF$1)&gt;0, FC$2, 0)</f>
        <v>0</v>
      </c>
      <c r="FD59" s="235">
        <f>IF(COUNTIF($DJ59:$DL59, $FF$1)&gt;0, FD$2, 0)</f>
        <v>0</v>
      </c>
      <c r="FE59" s="235">
        <f>IF(COUNTIF($DM59:$DO59, $FF$1)&gt;0, FE$2, 0)</f>
        <v>0</v>
      </c>
      <c r="FF59" s="236">
        <f>SUM(DW59:FE59)</f>
        <v>0</v>
      </c>
      <c r="FG59" s="237">
        <f>IF(COUNTIF($N59:$Q59, GP$1)&gt;0, FG$2, 0)</f>
        <v>0</v>
      </c>
      <c r="FH59" s="229">
        <f>IF(COUNTIF($R59:$U59, GP$1)&gt;0, FH$2, 0)</f>
        <v>0</v>
      </c>
      <c r="FI59" s="229">
        <f>IF(COUNTIF($V59:$Y59, GP$1)&gt;0, FI$2, 0)</f>
        <v>0</v>
      </c>
      <c r="FJ59" s="229">
        <f>IF(COUNTIF($Z59:$AA59, GP$1)&gt;0, FJ$2, 0)</f>
        <v>0</v>
      </c>
      <c r="FK59" s="229">
        <f>IF(COUNTIF($AB59:$AC59, GP$1)&gt;0, FK$2, 0)</f>
        <v>2</v>
      </c>
      <c r="FL59" s="230">
        <f>IF(COUNTIF($AD59:$AF59, $GP$1)&gt;0, FL$2, 0)</f>
        <v>0</v>
      </c>
      <c r="FM59" s="231">
        <f>IF(COUNTIF($AG59:$AI59, $GP$1)&gt;0, FM$2, 0)</f>
        <v>0</v>
      </c>
      <c r="FN59" s="231">
        <f>IF(COUNTIF($AJ59:$AL59, $GP$1)&gt;0, FN$2, 0)</f>
        <v>0</v>
      </c>
      <c r="FO59" s="231">
        <f>IF(COUNTIF($AM59:$AO59, $GP$1)&gt;0, FO$2, 0)</f>
        <v>0</v>
      </c>
      <c r="FP59" s="231">
        <f>IF(COUNTIF($AP59:$AR59, $GP$1)&gt;0, FP$2, 0)</f>
        <v>0</v>
      </c>
      <c r="FQ59" s="231">
        <f>IF(COUNTIF($AS59:$AU59, $GP$1)&gt;0, FQ$2, 0)</f>
        <v>0</v>
      </c>
      <c r="FR59" s="231">
        <f>IF(COUNTIF($AV59:$AX59, $GP$1)&gt;0, FR$2, 0)</f>
        <v>0</v>
      </c>
      <c r="FS59" s="231">
        <f>IF(COUNTIF($AY59:$BA59, $GP$1)&gt;0, FS$2, 0)</f>
        <v>0</v>
      </c>
      <c r="FT59" s="231">
        <f>IF(COUNTIF($BB59:$BD59, $GP$1)&gt;0, FT$2, 0)</f>
        <v>0</v>
      </c>
      <c r="FU59" s="232">
        <f>IF(COUNTIF($BE59:$BG59, $GP$1)&gt;0, FU$2, 0)</f>
        <v>0</v>
      </c>
      <c r="FV59" s="233">
        <f>IF(COUNTIF($BH59:$BJ59, $GP$1)&gt;0, FV$2, 0)</f>
        <v>0</v>
      </c>
      <c r="FW59" s="233">
        <f>IF(COUNTIF($BK59:$BM59, $GP$1)&gt;0, FW$2, 0)</f>
        <v>5</v>
      </c>
      <c r="FX59" s="233">
        <f>IF(COUNTIF($BN59:$BP59, $GP$1)&gt;0, FX$2, 0)</f>
        <v>0</v>
      </c>
      <c r="FY59" s="233">
        <f>IF(COUNTIF($BQ59:$BS59, $GP$1)&gt;0, FY$2, 0)</f>
        <v>0</v>
      </c>
      <c r="FZ59" s="233">
        <f>IF(COUNTIF($BT59:$BV59, $GP$1)&gt;0, FZ$2, 0)</f>
        <v>0</v>
      </c>
      <c r="GA59" s="233">
        <f>IF(COUNTIF($BW59:$BY59, $GP$1)&gt;0, GA$2, 0)</f>
        <v>4</v>
      </c>
      <c r="GB59" s="233">
        <f>IF(COUNTIF($BZ59:$CB59, $GP$1)&gt;0, GB$2, 0)</f>
        <v>4</v>
      </c>
      <c r="GC59" s="233">
        <f>IF(COUNTIF($CC59:$CE59, $GP$1)&gt;0, GC$2, 0)</f>
        <v>0</v>
      </c>
      <c r="GD59" s="234">
        <f>IF(COUNTIF($CF59:$CH59, $GP$1)&gt;0, GD$2, 0)</f>
        <v>0</v>
      </c>
      <c r="GE59" s="235">
        <f>IF(COUNTIF($CI59:$CK59, $GP$1)&gt;0, GE$2, 0)</f>
        <v>0</v>
      </c>
      <c r="GF59" s="235">
        <f>IF(COUNTIF($CL59:$CN59, $GP$1)&gt;0, GF$2, 0)</f>
        <v>0</v>
      </c>
      <c r="GG59" s="235">
        <f>IF(COUNTIF($CO59:$CQ59, $GP$1)&gt;0, GG$2, 0)</f>
        <v>0</v>
      </c>
      <c r="GH59" s="235">
        <f>IF(COUNTIF($CR59:$CT59, $GP$1)&gt;0, GH$2, 0)</f>
        <v>0</v>
      </c>
      <c r="GI59" s="235">
        <f>IF(COUNTIF($CU59:$CW59, $GP$1)&gt;0, GI$2, 0)</f>
        <v>0</v>
      </c>
      <c r="GJ59" s="235">
        <f>IF(COUNTIF($CX59:$CZ59, $GP$1)&gt;0, GJ$2, 0)</f>
        <v>0</v>
      </c>
      <c r="GK59" s="235">
        <f>IF(COUNTIF($DA59:$DC59, $GP$1)&gt;0, GK$2, 0)</f>
        <v>0</v>
      </c>
      <c r="GL59" s="235">
        <f>IF(COUNTIF($DD59:$DF59, $GP$1)&gt;0, GL$2, 0)</f>
        <v>0</v>
      </c>
      <c r="GM59" s="235">
        <f>IF(COUNTIF($DG59:$DI59, $GP$1)&gt;0, GM$2, 0)</f>
        <v>0</v>
      </c>
      <c r="GN59" s="235">
        <f>IF(COUNTIF($DJ59:$DL59, $GP$1)&gt;0, GN$2, 0)</f>
        <v>0</v>
      </c>
      <c r="GO59" s="235">
        <f>IF(COUNTIF($DM59:$DO59, $GP$1)&gt;0, GO$2, 0)</f>
        <v>0</v>
      </c>
      <c r="GP59" s="236">
        <f>SUM(FG59:GO59)</f>
        <v>15</v>
      </c>
      <c r="GQ59" s="237">
        <f>IF(COUNTIF($N59:$Q59, HZ$1)&gt;0, GQ$2, 0)</f>
        <v>0</v>
      </c>
      <c r="GR59" s="229">
        <f>IF(COUNTIF($R59:$U59, HZ$1)&gt;0, GR$2, 0)</f>
        <v>0</v>
      </c>
      <c r="GS59" s="229">
        <f>IF(COUNTIF($V59:$Y59, HZ$1)&gt;0, GS$2, 0)</f>
        <v>0</v>
      </c>
      <c r="GT59" s="229">
        <f>IF(COUNTIF($Z59:$AA59, HZ$1)&gt;0, GT$2, 0)</f>
        <v>0</v>
      </c>
      <c r="GU59" s="229">
        <f>IF(COUNTIF($AB59:$AC59, HZ$1)&gt;0, GU$2, 0)</f>
        <v>0</v>
      </c>
      <c r="GV59" s="230">
        <f>IF(COUNTIF($AD59:$AF59, $HZ$1)&gt;0, GV$2, 0)</f>
        <v>0</v>
      </c>
      <c r="GW59" s="231">
        <f>IF(COUNTIF($AG59:$AI59, $HZ$1)&gt;0, GW$2, 0)</f>
        <v>0</v>
      </c>
      <c r="GX59" s="231">
        <f>IF(COUNTIF($AJ59:$AL59, $HZ$1)&gt;0, GX$2, 0)</f>
        <v>0</v>
      </c>
      <c r="GY59" s="231">
        <f>IF(COUNTIF($AM59:$AO59, $HZ$1)&gt;0, GY$2, 0)</f>
        <v>0</v>
      </c>
      <c r="GZ59" s="231">
        <f>IF(COUNTIF($AP59:$AR59, $HZ$1)&gt;0, GZ$2, 0)</f>
        <v>0</v>
      </c>
      <c r="HA59" s="231">
        <f>IF(COUNTIF($AS59:$AU59, $HZ$1)&gt;0, HA$2, 0)</f>
        <v>0</v>
      </c>
      <c r="HB59" s="231">
        <f>IF(COUNTIF($AV59:$AX59, $HZ$1)&gt;0, HB$2, 0)</f>
        <v>0</v>
      </c>
      <c r="HC59" s="231">
        <f>IF(COUNTIF($AY59:$BA59, $HZ$1)&gt;0, HC$2, 0)</f>
        <v>0</v>
      </c>
      <c r="HD59" s="231">
        <f>IF(COUNTIF($BB59:$BD59, $HZ$1)&gt;0, HD$2, 0)</f>
        <v>0</v>
      </c>
      <c r="HE59" s="232">
        <f>IF(COUNTIF($BE59:$BG59, $HZ$1)&gt;0, HE$2, 0)</f>
        <v>0</v>
      </c>
      <c r="HF59" s="233">
        <f>IF(COUNTIF($BH59:$BJ59, $HZ$1)&gt;0, HF$2, 0)</f>
        <v>0</v>
      </c>
      <c r="HG59" s="233">
        <f>IF(COUNTIF($BK59:$BM59, $HZ$1)&gt;0, HG$2, 0)</f>
        <v>0</v>
      </c>
      <c r="HH59" s="233">
        <f>IF(COUNTIF($BN59:$BP59, $HZ$1)&gt;0, HH$2, 0)</f>
        <v>0</v>
      </c>
      <c r="HI59" s="233">
        <f>IF(COUNTIF($BQ59:$BS59, $HZ$1)&gt;0, HI$2, 0)</f>
        <v>0</v>
      </c>
      <c r="HJ59" s="233">
        <f>IF(COUNTIF($BT59:$BV59, $HZ$1)&gt;0, HJ$2, 0)</f>
        <v>0</v>
      </c>
      <c r="HK59" s="233">
        <f>IF(COUNTIF($BW59:$BY59, $HZ$1)&gt;0, HK$2, 0)</f>
        <v>0</v>
      </c>
      <c r="HL59" s="233">
        <f>IF(COUNTIF($BZ59:$CB59, $HZ$1)&gt;0, HL$2, 0)</f>
        <v>0</v>
      </c>
      <c r="HM59" s="233">
        <f>IF(COUNTIF($CC59:$CE59, $HZ$1)&gt;0, HM$2, 0)</f>
        <v>6</v>
      </c>
      <c r="HN59" s="234">
        <f>IF(COUNTIF($CF59:$CH59, $HZ$1)&gt;0, HN$2, 0)</f>
        <v>0</v>
      </c>
      <c r="HO59" s="235">
        <f>IF(COUNTIF($CI59:$CK59, $HZ$1)&gt;0, HO$2, 0)</f>
        <v>0</v>
      </c>
      <c r="HP59" s="235">
        <f>IF(COUNTIF($CL59:$CN59, $HZ$1)&gt;0, HP$2, 0)</f>
        <v>0</v>
      </c>
      <c r="HQ59" s="235">
        <f>IF(COUNTIF($CO59:$CQ59, $HZ$1)&gt;0, HQ$2, 0)</f>
        <v>0</v>
      </c>
      <c r="HR59" s="235">
        <f>IF(COUNTIF($CR59:$CT59, $HZ$1)&gt;0, HR$2, 0)</f>
        <v>0</v>
      </c>
      <c r="HS59" s="235">
        <f>IF(COUNTIF($CU59:$CW59, $HZ$1)&gt;0, HS$2, 0)</f>
        <v>0</v>
      </c>
      <c r="HT59" s="235">
        <f>IF(COUNTIF($CX59:$CZ59, $HZ$1)&gt;0, HT$2, 0)</f>
        <v>0</v>
      </c>
      <c r="HU59" s="235">
        <f>IF(COUNTIF($DA59:$DC59, $HZ$1)&gt;0, HU$2, 0)</f>
        <v>0</v>
      </c>
      <c r="HV59" s="235">
        <f>IF(COUNTIF($DD59:$DF59, $HZ$1)&gt;0, HV$2, 0)</f>
        <v>0</v>
      </c>
      <c r="HW59" s="235">
        <f>IF(COUNTIF($DG59:$DI59, $HZ$1)&gt;0, HW$2, 0)</f>
        <v>0</v>
      </c>
      <c r="HX59" s="235">
        <f>IF(COUNTIF($DJ59:$DL59, $HZ$1)&gt;0, HX$2, 0)</f>
        <v>0</v>
      </c>
      <c r="HY59" s="235">
        <f>IF(COUNTIF($DM59:$DO59, $HZ$1)&gt;0, HY$2, 0)</f>
        <v>0</v>
      </c>
      <c r="HZ59" s="236">
        <f>SUM(GQ59:HY59)</f>
        <v>6</v>
      </c>
      <c r="IA59" s="238">
        <f>IF(COUNTIF($DJ59:$DL59, $IC$1)&gt;0, IA$2, 0)</f>
        <v>0</v>
      </c>
      <c r="IB59" s="237">
        <f>IF(MAX($N59:$Q59)&gt;=40, IB$2, 0)</f>
        <v>3</v>
      </c>
      <c r="IC59" s="229">
        <f>IF(MAX($R59:$U59)&gt;=40, IC$2, 0)</f>
        <v>3</v>
      </c>
      <c r="ID59" s="229">
        <f>IF(MAX($V59:$Y59)&gt;=40, ID$2, 0)</f>
        <v>3</v>
      </c>
      <c r="IE59" s="229">
        <f>IF(MAX($Z59:$AA59)&gt;=40, IE$2, 0)</f>
        <v>3</v>
      </c>
      <c r="IF59" s="229">
        <f>IF(MAX($AB59:$AC59)&gt;=40, IF$2, 0)</f>
        <v>0</v>
      </c>
      <c r="IG59" s="230">
        <f>IF(MAX($AD59:$AF59)&gt;=40, IG$2, 0)</f>
        <v>15</v>
      </c>
      <c r="IH59" s="231">
        <f>IF(MAX($AG59:$AI59)&gt;=40, IH$2, 0)</f>
        <v>10</v>
      </c>
      <c r="II59" s="231">
        <f>IF(MAX($AJ59:$AL59)&gt;=40, II$2, 0)</f>
        <v>20</v>
      </c>
      <c r="IJ59" s="231">
        <f>IF(MAX($AM59:$AO59)&gt;=40, IJ$2, 0)</f>
        <v>15</v>
      </c>
      <c r="IK59" s="231">
        <f>IF(MAX($AP59:$AR59)&gt;=40, IK$2, 0)</f>
        <v>15</v>
      </c>
      <c r="IL59" s="231">
        <f>IF(MAX($AS59:$AU59)&gt;=40, IL$2, 0)</f>
        <v>5</v>
      </c>
      <c r="IM59" s="231">
        <f>IF(MAX($AV59:$AX59)&gt;=40, IM$2, 0)</f>
        <v>15</v>
      </c>
      <c r="IN59" s="231">
        <f>IF(MAX($AY59:$BA59)&gt;=40, IN$2, 0)</f>
        <v>15</v>
      </c>
      <c r="IO59" s="231">
        <f>IF(MAX($BB59:$BD59)&gt;=40, IO$2, 0)</f>
        <v>10</v>
      </c>
      <c r="IP59" s="232">
        <f>IF(MAX($BE59:$BG59)&gt;=40, IP$2, 0)</f>
        <v>10</v>
      </c>
      <c r="IQ59" s="233">
        <f>IF(MAX($BH59:$BJ59)&gt;=40, IQ$2, 0)</f>
        <v>20</v>
      </c>
      <c r="IR59" s="233">
        <f>IF(MAX($BK59:$BM59)&gt;=40, IR$2, 0)</f>
        <v>0</v>
      </c>
      <c r="IS59" s="233">
        <f>IF(MAX($BN59:$BP59)&gt;=40, IS$2, 0)</f>
        <v>15</v>
      </c>
      <c r="IT59" s="233">
        <f>IF(MAX($BQ59:$BS59)&gt;=40, IT$2, 0)</f>
        <v>20</v>
      </c>
      <c r="IU59" s="233">
        <f>IF(MAX($BT59:$BV59)&gt;=40, IU$2, 0)</f>
        <v>10</v>
      </c>
      <c r="IV59" s="233">
        <f>IF(MAX($BW59:$BY59)&gt;=40, IV$2, 0)</f>
        <v>0</v>
      </c>
      <c r="IW59" s="233">
        <f>IF(MAX($BZ59:$CB59)&gt;=40, IW$2, 0)</f>
        <v>0</v>
      </c>
      <c r="IX59" s="233">
        <f>IF(MAX($CC59:$CE59)&gt;=40, IX$2, 0)</f>
        <v>0</v>
      </c>
      <c r="IY59" s="234">
        <f>IF(MAX($CF59:$CH59)&gt;=40, IY$2, 0)</f>
        <v>0</v>
      </c>
      <c r="IZ59" s="235">
        <f>IF(MAX($CI59:$CK59)&gt;=40, IZ$2, 0)</f>
        <v>0</v>
      </c>
      <c r="JA59" s="235">
        <f>IF(MAX($CL59:$CN59)&gt;=40, JA$2, 0)</f>
        <v>0</v>
      </c>
      <c r="JB59" s="235">
        <f>IF(MAX($CO59:$CQ59)&gt;=40, JB$2, 0)</f>
        <v>0</v>
      </c>
      <c r="JC59" s="235">
        <f>IF(MAX($CR59:$CT59)&gt;=40, JC$2, 0)</f>
        <v>0</v>
      </c>
      <c r="JD59" s="235">
        <f>IF(MAX($CU59:$CW59)&gt;=40, JD$2, 0)</f>
        <v>0</v>
      </c>
      <c r="JE59" s="235">
        <f>IF(MAX($CX59:$CZ59)&gt;=40, JE$2, 0)</f>
        <v>0</v>
      </c>
      <c r="JF59" s="235">
        <f>IF(MAX($DA59:$DC59)&gt;=40, JF$2, 0)</f>
        <v>0</v>
      </c>
      <c r="JG59" s="235">
        <f>IF(MAX($DD59:$DF59)&gt;=40, JG$2, 0)</f>
        <v>0</v>
      </c>
      <c r="JH59" s="235">
        <f>IF(MAX($DG59:$DI59)&gt;=40, JH$2, 0)</f>
        <v>0</v>
      </c>
      <c r="JI59" s="235">
        <f>IF(MAX($DJ59:$DL59)&gt;=40, JI$2, 0)</f>
        <v>0</v>
      </c>
      <c r="JJ59" s="235">
        <f>IF(MAX($DM59:$DO59)&gt;=40, JJ$2, 0)</f>
        <v>0</v>
      </c>
      <c r="JK59" s="392">
        <f>SUM(IG59:IW59, IY59:JJ59)</f>
        <v>195</v>
      </c>
      <c r="JL59" s="392">
        <f>SUM(IB59:IF59, IX59)</f>
        <v>12</v>
      </c>
    </row>
    <row r="60" spans="1:272" ht="15" x14ac:dyDescent="0.25">
      <c r="A60" s="13" t="s">
        <v>1124</v>
      </c>
      <c r="B60" s="368">
        <v>2</v>
      </c>
      <c r="C60" s="647" t="s">
        <v>297</v>
      </c>
      <c r="D60" s="399">
        <v>44197</v>
      </c>
      <c r="E60" s="17">
        <v>5</v>
      </c>
      <c r="F60" s="6">
        <v>11323965</v>
      </c>
      <c r="G60" s="17" t="s">
        <v>298</v>
      </c>
      <c r="H60" s="17"/>
      <c r="I60" s="20" t="s">
        <v>299</v>
      </c>
      <c r="J60" s="6" t="s">
        <v>213</v>
      </c>
      <c r="K60" s="6" t="s">
        <v>213</v>
      </c>
      <c r="L60" s="400"/>
      <c r="M60" s="401" t="s">
        <v>300</v>
      </c>
      <c r="N60" s="21">
        <v>62.9</v>
      </c>
      <c r="O60" s="103"/>
      <c r="P60" s="101"/>
      <c r="Q60" s="102"/>
      <c r="R60" s="658">
        <v>61.669998168945313</v>
      </c>
      <c r="S60" s="103"/>
      <c r="T60" s="101"/>
      <c r="U60" s="102"/>
      <c r="V60" s="665">
        <v>53.840000152587891</v>
      </c>
      <c r="W60" s="103"/>
      <c r="X60" s="101"/>
      <c r="Y60" s="102"/>
      <c r="Z60" s="21">
        <v>73</v>
      </c>
      <c r="AA60" s="267"/>
      <c r="AB60" s="646" t="s">
        <v>175</v>
      </c>
      <c r="AC60" s="267"/>
      <c r="AD60" s="21">
        <v>69.040000915527344</v>
      </c>
      <c r="AE60" s="103"/>
      <c r="AF60" s="267"/>
      <c r="AG60" s="21">
        <v>72.5</v>
      </c>
      <c r="AH60" s="103"/>
      <c r="AI60" s="267"/>
      <c r="AJ60" s="21">
        <v>-44.840000152587891</v>
      </c>
      <c r="AK60" s="655">
        <v>40</v>
      </c>
      <c r="AL60" s="267"/>
      <c r="AM60" s="21">
        <v>75.55999755859375</v>
      </c>
      <c r="AN60" s="103"/>
      <c r="AO60" s="267"/>
      <c r="AP60" s="21">
        <v>65</v>
      </c>
      <c r="AQ60" s="103"/>
      <c r="AR60" s="267"/>
      <c r="AS60" s="21">
        <v>66</v>
      </c>
      <c r="AT60" s="103"/>
      <c r="AU60" s="267"/>
      <c r="AV60" s="21">
        <v>82.040000915527344</v>
      </c>
      <c r="AW60" s="103"/>
      <c r="AX60" s="267"/>
      <c r="AY60" s="21">
        <v>70.349998474121094</v>
      </c>
      <c r="AZ60" s="103"/>
      <c r="BA60" s="267"/>
      <c r="BB60" s="21">
        <v>52</v>
      </c>
      <c r="BC60" s="103"/>
      <c r="BD60" s="267"/>
      <c r="BE60" s="665">
        <v>54.799999237060547</v>
      </c>
      <c r="BF60" s="103"/>
      <c r="BG60" s="267"/>
      <c r="BH60" s="665">
        <v>54.349998474121094</v>
      </c>
      <c r="BI60" s="103"/>
      <c r="BJ60" s="267"/>
      <c r="BK60" s="646" t="s">
        <v>175</v>
      </c>
      <c r="BL60" s="103"/>
      <c r="BM60" s="267"/>
      <c r="BN60" s="665">
        <v>59.479999542236328</v>
      </c>
      <c r="BO60" s="103"/>
      <c r="BP60" s="267"/>
      <c r="BQ60" s="21">
        <v>54.5</v>
      </c>
      <c r="BR60" s="103"/>
      <c r="BS60" s="267"/>
      <c r="BT60" s="665">
        <v>57.720001220703125</v>
      </c>
      <c r="BU60" s="103"/>
      <c r="BV60" s="267"/>
      <c r="BW60" s="646" t="s">
        <v>175</v>
      </c>
      <c r="BX60" s="103"/>
      <c r="BY60" s="267"/>
      <c r="BZ60" s="646" t="s">
        <v>175</v>
      </c>
      <c r="CA60" s="103"/>
      <c r="CB60" s="267"/>
      <c r="CC60" s="21" t="s">
        <v>177</v>
      </c>
      <c r="CD60" s="284"/>
      <c r="CE60" s="267"/>
      <c r="CF60" s="21"/>
      <c r="CG60" s="103"/>
      <c r="CH60" s="267"/>
      <c r="CI60" s="21"/>
      <c r="CJ60" s="103"/>
      <c r="CK60" s="267"/>
      <c r="CL60" s="21"/>
      <c r="CM60" s="103"/>
      <c r="CN60" s="103"/>
      <c r="CO60" s="103"/>
      <c r="CP60" s="103"/>
      <c r="CQ60" s="267"/>
      <c r="CR60" s="21"/>
      <c r="CS60" s="103"/>
      <c r="CT60" s="267"/>
      <c r="CU60" s="21"/>
      <c r="CV60" s="103"/>
      <c r="CW60" s="267"/>
      <c r="CX60" s="21"/>
      <c r="CY60" s="103"/>
      <c r="CZ60" s="267"/>
      <c r="DA60" s="21"/>
      <c r="DB60" s="103"/>
      <c r="DC60" s="267"/>
      <c r="DD60" s="21"/>
      <c r="DE60" s="103"/>
      <c r="DF60" s="267"/>
      <c r="DG60" s="21"/>
      <c r="DH60" s="103"/>
      <c r="DI60" s="267"/>
      <c r="DJ60" s="21"/>
      <c r="DK60" s="103"/>
      <c r="DL60" s="267"/>
      <c r="DM60" s="21"/>
      <c r="DN60" s="103"/>
      <c r="DO60" s="267"/>
      <c r="DP60" s="213"/>
      <c r="DQ60" s="212"/>
      <c r="DR60" s="212"/>
      <c r="DS60" s="279">
        <f t="shared" ref="DS60" si="519">AVERAGE(BE60:DO60)</f>
        <v>56.16999969482422</v>
      </c>
      <c r="DT60" s="214"/>
      <c r="DU60" s="215">
        <f t="shared" ref="DU60" si="520">IF(DS60&gt;80, 4, (DS60-50)/20+2.5)</f>
        <v>2.8084999847412111</v>
      </c>
      <c r="DV60" s="618">
        <f>COUNTIF(N60:DO60, DV$1)+COUNTIF(N60:DO60, DV$2)</f>
        <v>0</v>
      </c>
      <c r="DW60" s="228">
        <f>IF(COUNTIF($N60:$Q60, FF$1)&gt;0, DW$2, 0)</f>
        <v>0</v>
      </c>
      <c r="DX60" s="229">
        <f>IF(COUNTIF($R60:$U60, FF$1)&gt;0, DX$2, 0)</f>
        <v>0</v>
      </c>
      <c r="DY60" s="229">
        <f>IF(COUNTIF($V60:$Y60, FF$1)&gt;0, DY$2, 0)</f>
        <v>0</v>
      </c>
      <c r="DZ60" s="229">
        <f>IF(COUNTIF($Z60:$AA60, FF$1)&gt;0, DZ$2, 0)</f>
        <v>0</v>
      </c>
      <c r="EA60" s="229">
        <f>IF(COUNTIF($AB60:$AC60, FF$1)&gt;0, EA$2, 0)</f>
        <v>0</v>
      </c>
      <c r="EB60" s="230">
        <f>IF(COUNTIF($AD60:$AF60, $FF$1)&gt;0, EB$2, 0)</f>
        <v>0</v>
      </c>
      <c r="EC60" s="231">
        <f>IF(COUNTIF($AG60:$AI60, $FF$1)&gt;0, EC$2, 0)</f>
        <v>0</v>
      </c>
      <c r="ED60" s="231">
        <f>IF(COUNTIF($AJ60:$AL60, $FF$1)&gt;0, ED$2, 0)</f>
        <v>0</v>
      </c>
      <c r="EE60" s="231">
        <f>IF(COUNTIF($AM60:$AO60, $FF$1)&gt;0, EE$2, 0)</f>
        <v>0</v>
      </c>
      <c r="EF60" s="231">
        <f>IF(COUNTIF($AP60:$AR60, $FF$1)&gt;0, EF$2, 0)</f>
        <v>0</v>
      </c>
      <c r="EG60" s="231">
        <f>IF(COUNTIF($AS60:$AU60, $FF$1)&gt;0, EG$2, 0)</f>
        <v>0</v>
      </c>
      <c r="EH60" s="231">
        <f>IF(COUNTIF($AV60:$AX60, $FF$1)&gt;0, EH$2, 0)</f>
        <v>0</v>
      </c>
      <c r="EI60" s="231">
        <f>IF(COUNTIF($AY60:$BA60, $FF$1)&gt;0, EI$2, 0)</f>
        <v>0</v>
      </c>
      <c r="EJ60" s="231">
        <f>IF(COUNTIF($BB60:$BD60, $FF$1)&gt;0, EJ$2, 0)</f>
        <v>0</v>
      </c>
      <c r="EK60" s="232">
        <f>IF(COUNTIF($BE60:$BG60, $FF$1)&gt;0, EK$2, 0)</f>
        <v>0</v>
      </c>
      <c r="EL60" s="233">
        <f>IF(COUNTIF($BH60:$BJ60, $FF$1)&gt;0, EL$2, 0)</f>
        <v>0</v>
      </c>
      <c r="EM60" s="233">
        <f>IF(COUNTIF($BK60:$BM60, $FF$1)&gt;0, EM$2, 0)</f>
        <v>0</v>
      </c>
      <c r="EN60" s="233">
        <f>IF(COUNTIF($BN60:$BP60, $FF$1)&gt;0, EN$2, 0)</f>
        <v>0</v>
      </c>
      <c r="EO60" s="233">
        <f>IF(COUNTIF($BQ60:$BS60, $FF$1)&gt;0, EO$2, 0)</f>
        <v>0</v>
      </c>
      <c r="EP60" s="233">
        <f>IF(COUNTIF($BT60:$BV60, $FF$1)&gt;0, EP$2, 0)</f>
        <v>0</v>
      </c>
      <c r="EQ60" s="233">
        <f>IF(COUNTIF($BW60:$BY60, $FF$1)&gt;0, EQ$2, 0)</f>
        <v>0</v>
      </c>
      <c r="ER60" s="233">
        <f>IF(COUNTIF($BZ60:$CB60, $FF$1)&gt;0, ER$2, 0)</f>
        <v>0</v>
      </c>
      <c r="ES60" s="233">
        <f>IF(COUNTIF($CC60:$CE60, $FF$1)&gt;0, ES$2, 0)</f>
        <v>0</v>
      </c>
      <c r="ET60" s="234">
        <f>IF(COUNTIF($CF60:$CH60, $FF$1)&gt;0, ET$2, 0)</f>
        <v>0</v>
      </c>
      <c r="EU60" s="235">
        <f>IF(COUNTIF($CI60:$CK60, $FF$1)&gt;0, EU$2, 0)</f>
        <v>0</v>
      </c>
      <c r="EV60" s="235">
        <f>IF(COUNTIF($CL60:$CN60, $FF$1)&gt;0, EV$2, 0)</f>
        <v>0</v>
      </c>
      <c r="EW60" s="235">
        <f>IF(COUNTIF($CO60:$CQ60, $FF$1)&gt;0, EW$2, 0)</f>
        <v>0</v>
      </c>
      <c r="EX60" s="235">
        <f>IF(COUNTIF($CR60:$CT60, $FF$1)&gt;0, EX$2, 0)</f>
        <v>0</v>
      </c>
      <c r="EY60" s="235">
        <f>IF(COUNTIF($CU60:$CW60, $FF$1)&gt;0, EY$2, 0)</f>
        <v>0</v>
      </c>
      <c r="EZ60" s="235">
        <f>IF(COUNTIF($CX60:$CZ60, $FF$1)&gt;0, EZ$2, 0)</f>
        <v>0</v>
      </c>
      <c r="FA60" s="235">
        <f>IF(COUNTIF($DA60:$DC60, $FF$1)&gt;0, FA$2, 0)</f>
        <v>0</v>
      </c>
      <c r="FB60" s="235">
        <f>IF(COUNTIF($DD60:$DF60, $FF$1)&gt;0, FB$2, 0)</f>
        <v>0</v>
      </c>
      <c r="FC60" s="235">
        <f>IF(COUNTIF($DG60:$DI60, $FF$1)&gt;0, FC$2, 0)</f>
        <v>0</v>
      </c>
      <c r="FD60" s="235">
        <f>IF(COUNTIF($DJ60:$DL60, $FF$1)&gt;0, FD$2, 0)</f>
        <v>0</v>
      </c>
      <c r="FE60" s="235">
        <f>IF(COUNTIF($DM60:$DO60, $FF$1)&gt;0, FE$2, 0)</f>
        <v>0</v>
      </c>
      <c r="FF60" s="236">
        <f>SUM(DW60:FE60)</f>
        <v>0</v>
      </c>
      <c r="FG60" s="237">
        <f>IF(COUNTIF($N60:$Q60, GP$1)&gt;0, FG$2, 0)</f>
        <v>0</v>
      </c>
      <c r="FH60" s="229">
        <f>IF(COUNTIF($R60:$U60, GP$1)&gt;0, FH$2, 0)</f>
        <v>0</v>
      </c>
      <c r="FI60" s="229">
        <f>IF(COUNTIF($V60:$Y60, GP$1)&gt;0, FI$2, 0)</f>
        <v>0</v>
      </c>
      <c r="FJ60" s="229">
        <f>IF(COUNTIF($Z60:$AA60, GP$1)&gt;0, FJ$2, 0)</f>
        <v>0</v>
      </c>
      <c r="FK60" s="229">
        <f>IF(COUNTIF($AB60:$AC60, GP$1)&gt;0, FK$2, 0)</f>
        <v>2</v>
      </c>
      <c r="FL60" s="230">
        <f>IF(COUNTIF($AD60:$AF60, $GP$1)&gt;0, FL$2, 0)</f>
        <v>0</v>
      </c>
      <c r="FM60" s="231">
        <f>IF(COUNTIF($AG60:$AI60, $GP$1)&gt;0, FM$2, 0)</f>
        <v>0</v>
      </c>
      <c r="FN60" s="231">
        <f>IF(COUNTIF($AJ60:$AL60, $GP$1)&gt;0, FN$2, 0)</f>
        <v>0</v>
      </c>
      <c r="FO60" s="231">
        <f>IF(COUNTIF($AM60:$AO60, $GP$1)&gt;0, FO$2, 0)</f>
        <v>0</v>
      </c>
      <c r="FP60" s="231">
        <f>IF(COUNTIF($AP60:$AR60, $GP$1)&gt;0, FP$2, 0)</f>
        <v>0</v>
      </c>
      <c r="FQ60" s="231">
        <f>IF(COUNTIF($AS60:$AU60, $GP$1)&gt;0, FQ$2, 0)</f>
        <v>0</v>
      </c>
      <c r="FR60" s="231">
        <f>IF(COUNTIF($AV60:$AX60, $GP$1)&gt;0, FR$2, 0)</f>
        <v>0</v>
      </c>
      <c r="FS60" s="231">
        <f>IF(COUNTIF($AY60:$BA60, $GP$1)&gt;0, FS$2, 0)</f>
        <v>0</v>
      </c>
      <c r="FT60" s="231">
        <f>IF(COUNTIF($BB60:$BD60, $GP$1)&gt;0, FT$2, 0)</f>
        <v>0</v>
      </c>
      <c r="FU60" s="232">
        <f>IF(COUNTIF($BE60:$BG60, $GP$1)&gt;0, FU$2, 0)</f>
        <v>0</v>
      </c>
      <c r="FV60" s="233">
        <f>IF(COUNTIF($BH60:$BJ60, $GP$1)&gt;0, FV$2, 0)</f>
        <v>0</v>
      </c>
      <c r="FW60" s="233">
        <f>IF(COUNTIF($BK60:$BM60, $GP$1)&gt;0, FW$2, 0)</f>
        <v>5</v>
      </c>
      <c r="FX60" s="233">
        <f>IF(COUNTIF($BN60:$BP60, $GP$1)&gt;0, FX$2, 0)</f>
        <v>0</v>
      </c>
      <c r="FY60" s="233">
        <f>IF(COUNTIF($BQ60:$BS60, $GP$1)&gt;0, FY$2, 0)</f>
        <v>0</v>
      </c>
      <c r="FZ60" s="233">
        <f>IF(COUNTIF($BT60:$BV60, $GP$1)&gt;0, FZ$2, 0)</f>
        <v>0</v>
      </c>
      <c r="GA60" s="233">
        <f>IF(COUNTIF($BW60:$BY60, $GP$1)&gt;0, GA$2, 0)</f>
        <v>4</v>
      </c>
      <c r="GB60" s="233">
        <f>IF(COUNTIF($BZ60:$CB60, $GP$1)&gt;0, GB$2, 0)</f>
        <v>4</v>
      </c>
      <c r="GC60" s="233">
        <f>IF(COUNTIF($CC60:$CE60, $GP$1)&gt;0, GC$2, 0)</f>
        <v>0</v>
      </c>
      <c r="GD60" s="234">
        <f>IF(COUNTIF($CF60:$CH60, $GP$1)&gt;0, GD$2, 0)</f>
        <v>0</v>
      </c>
      <c r="GE60" s="235">
        <f>IF(COUNTIF($CI60:$CK60, $GP$1)&gt;0, GE$2, 0)</f>
        <v>0</v>
      </c>
      <c r="GF60" s="235">
        <f>IF(COUNTIF($CL60:$CN60, $GP$1)&gt;0, GF$2, 0)</f>
        <v>0</v>
      </c>
      <c r="GG60" s="235">
        <f>IF(COUNTIF($CO60:$CQ60, $GP$1)&gt;0, GG$2, 0)</f>
        <v>0</v>
      </c>
      <c r="GH60" s="235">
        <f>IF(COUNTIF($CR60:$CT60, $GP$1)&gt;0, GH$2, 0)</f>
        <v>0</v>
      </c>
      <c r="GI60" s="235">
        <f>IF(COUNTIF($CU60:$CW60, $GP$1)&gt;0, GI$2, 0)</f>
        <v>0</v>
      </c>
      <c r="GJ60" s="235">
        <f>IF(COUNTIF($CX60:$CZ60, $GP$1)&gt;0, GJ$2, 0)</f>
        <v>0</v>
      </c>
      <c r="GK60" s="235">
        <f>IF(COUNTIF($DA60:$DC60, $GP$1)&gt;0, GK$2, 0)</f>
        <v>0</v>
      </c>
      <c r="GL60" s="235">
        <f>IF(COUNTIF($DD60:$DF60, $GP$1)&gt;0, GL$2, 0)</f>
        <v>0</v>
      </c>
      <c r="GM60" s="235">
        <f>IF(COUNTIF($DG60:$DI60, $GP$1)&gt;0, GM$2, 0)</f>
        <v>0</v>
      </c>
      <c r="GN60" s="235">
        <f>IF(COUNTIF($DJ60:$DL60, $GP$1)&gt;0, GN$2, 0)</f>
        <v>0</v>
      </c>
      <c r="GO60" s="235">
        <f>IF(COUNTIF($DM60:$DO60, $GP$1)&gt;0, GO$2, 0)</f>
        <v>0</v>
      </c>
      <c r="GP60" s="236">
        <f>SUM(FG60:GO60)</f>
        <v>15</v>
      </c>
      <c r="GQ60" s="237">
        <f>IF(COUNTIF($N60:$Q60, HZ$1)&gt;0, GQ$2, 0)</f>
        <v>0</v>
      </c>
      <c r="GR60" s="229">
        <f>IF(COUNTIF($R60:$U60, HZ$1)&gt;0, GR$2, 0)</f>
        <v>0</v>
      </c>
      <c r="GS60" s="229">
        <f>IF(COUNTIF($V60:$Y60, HZ$1)&gt;0, GS$2, 0)</f>
        <v>0</v>
      </c>
      <c r="GT60" s="229">
        <f>IF(COUNTIF($Z60:$AA60, HZ$1)&gt;0, GT$2, 0)</f>
        <v>0</v>
      </c>
      <c r="GU60" s="229">
        <f>IF(COUNTIF($AB60:$AC60, HZ$1)&gt;0, GU$2, 0)</f>
        <v>0</v>
      </c>
      <c r="GV60" s="230">
        <f>IF(COUNTIF($AD60:$AF60, $HZ$1)&gt;0, GV$2, 0)</f>
        <v>0</v>
      </c>
      <c r="GW60" s="231">
        <f>IF(COUNTIF($AG60:$AI60, $HZ$1)&gt;0, GW$2, 0)</f>
        <v>0</v>
      </c>
      <c r="GX60" s="231">
        <f>IF(COUNTIF($AJ60:$AL60, $HZ$1)&gt;0, GX$2, 0)</f>
        <v>0</v>
      </c>
      <c r="GY60" s="231">
        <f>IF(COUNTIF($AM60:$AO60, $HZ$1)&gt;0, GY$2, 0)</f>
        <v>0</v>
      </c>
      <c r="GZ60" s="231">
        <f>IF(COUNTIF($AP60:$AR60, $HZ$1)&gt;0, GZ$2, 0)</f>
        <v>0</v>
      </c>
      <c r="HA60" s="231">
        <f>IF(COUNTIF($AS60:$AU60, $HZ$1)&gt;0, HA$2, 0)</f>
        <v>0</v>
      </c>
      <c r="HB60" s="231">
        <f>IF(COUNTIF($AV60:$AX60, $HZ$1)&gt;0, HB$2, 0)</f>
        <v>0</v>
      </c>
      <c r="HC60" s="231">
        <f>IF(COUNTIF($AY60:$BA60, $HZ$1)&gt;0, HC$2, 0)</f>
        <v>0</v>
      </c>
      <c r="HD60" s="231">
        <f>IF(COUNTIF($BB60:$BD60, $HZ$1)&gt;0, HD$2, 0)</f>
        <v>0</v>
      </c>
      <c r="HE60" s="232">
        <f>IF(COUNTIF($BE60:$BG60, $HZ$1)&gt;0, HE$2, 0)</f>
        <v>0</v>
      </c>
      <c r="HF60" s="233">
        <f>IF(COUNTIF($BH60:$BJ60, $HZ$1)&gt;0, HF$2, 0)</f>
        <v>0</v>
      </c>
      <c r="HG60" s="233">
        <f>IF(COUNTIF($BK60:$BM60, $HZ$1)&gt;0, HG$2, 0)</f>
        <v>0</v>
      </c>
      <c r="HH60" s="233">
        <f>IF(COUNTIF($BN60:$BP60, $HZ$1)&gt;0, HH$2, 0)</f>
        <v>0</v>
      </c>
      <c r="HI60" s="233">
        <f>IF(COUNTIF($BQ60:$BS60, $HZ$1)&gt;0, HI$2, 0)</f>
        <v>0</v>
      </c>
      <c r="HJ60" s="233">
        <f>IF(COUNTIF($BT60:$BV60, $HZ$1)&gt;0, HJ$2, 0)</f>
        <v>0</v>
      </c>
      <c r="HK60" s="233">
        <f>IF(COUNTIF($BW60:$BY60, $HZ$1)&gt;0, HK$2, 0)</f>
        <v>0</v>
      </c>
      <c r="HL60" s="233">
        <f>IF(COUNTIF($BZ60:$CB60, $HZ$1)&gt;0, HL$2, 0)</f>
        <v>0</v>
      </c>
      <c r="HM60" s="233">
        <f>IF(COUNTIF($CC60:$CE60, $HZ$1)&gt;0, HM$2, 0)</f>
        <v>6</v>
      </c>
      <c r="HN60" s="234">
        <f>IF(COUNTIF($CF60:$CH60, $HZ$1)&gt;0, HN$2, 0)</f>
        <v>0</v>
      </c>
      <c r="HO60" s="235">
        <f>IF(COUNTIF($CI60:$CK60, $HZ$1)&gt;0, HO$2, 0)</f>
        <v>0</v>
      </c>
      <c r="HP60" s="235">
        <f>IF(COUNTIF($CL60:$CN60, $HZ$1)&gt;0, HP$2, 0)</f>
        <v>0</v>
      </c>
      <c r="HQ60" s="235">
        <f>IF(COUNTIF($CO60:$CQ60, $HZ$1)&gt;0, HQ$2, 0)</f>
        <v>0</v>
      </c>
      <c r="HR60" s="235">
        <f>IF(COUNTIF($CR60:$CT60, $HZ$1)&gt;0, HR$2, 0)</f>
        <v>0</v>
      </c>
      <c r="HS60" s="235">
        <f>IF(COUNTIF($CU60:$CW60, $HZ$1)&gt;0, HS$2, 0)</f>
        <v>0</v>
      </c>
      <c r="HT60" s="235">
        <f>IF(COUNTIF($CX60:$CZ60, $HZ$1)&gt;0, HT$2, 0)</f>
        <v>0</v>
      </c>
      <c r="HU60" s="235">
        <f>IF(COUNTIF($DA60:$DC60, $HZ$1)&gt;0, HU$2, 0)</f>
        <v>0</v>
      </c>
      <c r="HV60" s="235">
        <f>IF(COUNTIF($DD60:$DF60, $HZ$1)&gt;0, HV$2, 0)</f>
        <v>0</v>
      </c>
      <c r="HW60" s="235">
        <f>IF(COUNTIF($DG60:$DI60, $HZ$1)&gt;0, HW$2, 0)</f>
        <v>0</v>
      </c>
      <c r="HX60" s="235">
        <f>IF(COUNTIF($DJ60:$DL60, $HZ$1)&gt;0, HX$2, 0)</f>
        <v>0</v>
      </c>
      <c r="HY60" s="235">
        <f>IF(COUNTIF($DM60:$DO60, $HZ$1)&gt;0, HY$2, 0)</f>
        <v>0</v>
      </c>
      <c r="HZ60" s="236">
        <f>SUM(GQ60:HY60)</f>
        <v>6</v>
      </c>
      <c r="IA60" s="238">
        <f>IF(COUNTIF($DJ60:$DL60, $IC$1)&gt;0, IA$2, 0)</f>
        <v>0</v>
      </c>
      <c r="IB60" s="237">
        <f>IF(MAX($N60:$Q60)&gt;=40, IB$2, 0)</f>
        <v>3</v>
      </c>
      <c r="IC60" s="229">
        <f>IF(MAX($R60:$U60)&gt;=40, IC$2, 0)</f>
        <v>3</v>
      </c>
      <c r="ID60" s="229">
        <f>IF(MAX($V60:$Y60)&gt;=40, ID$2, 0)</f>
        <v>3</v>
      </c>
      <c r="IE60" s="229">
        <f>IF(MAX($Z60:$AA60)&gt;=40, IE$2, 0)</f>
        <v>3</v>
      </c>
      <c r="IF60" s="229">
        <f>IF(MAX($AB60:$AC60)&gt;=40, IF$2, 0)</f>
        <v>0</v>
      </c>
      <c r="IG60" s="230">
        <f>IF(MAX($AD60:$AF60)&gt;=40, IG$2, 0)</f>
        <v>15</v>
      </c>
      <c r="IH60" s="231">
        <f>IF(MAX($AG60:$AI60)&gt;=40, IH$2, 0)</f>
        <v>10</v>
      </c>
      <c r="II60" s="231">
        <f>IF(MAX($AJ60:$AL60)&gt;=40, II$2, 0)</f>
        <v>20</v>
      </c>
      <c r="IJ60" s="231">
        <f>IF(MAX($AM60:$AO60)&gt;=40, IJ$2, 0)</f>
        <v>15</v>
      </c>
      <c r="IK60" s="231">
        <f>IF(MAX($AP60:$AR60)&gt;=40, IK$2, 0)</f>
        <v>15</v>
      </c>
      <c r="IL60" s="231">
        <f>IF(MAX($AS60:$AU60)&gt;=40, IL$2, 0)</f>
        <v>5</v>
      </c>
      <c r="IM60" s="231">
        <f>IF(MAX($AV60:$AX60)&gt;=40, IM$2, 0)</f>
        <v>15</v>
      </c>
      <c r="IN60" s="231">
        <f>IF(MAX($AY60:$BA60)&gt;=40, IN$2, 0)</f>
        <v>15</v>
      </c>
      <c r="IO60" s="231">
        <f>IF(MAX($BB60:$BD60)&gt;=40, IO$2, 0)</f>
        <v>10</v>
      </c>
      <c r="IP60" s="232">
        <f>IF(MAX($BE60:$BG60)&gt;=40, IP$2, 0)</f>
        <v>10</v>
      </c>
      <c r="IQ60" s="233">
        <f>IF(MAX($BH60:$BJ60)&gt;=40, IQ$2, 0)</f>
        <v>20</v>
      </c>
      <c r="IR60" s="233">
        <f>IF(MAX($BK60:$BM60)&gt;=40, IR$2, 0)</f>
        <v>0</v>
      </c>
      <c r="IS60" s="233">
        <f>IF(MAX($BN60:$BP60)&gt;=40, IS$2, 0)</f>
        <v>15</v>
      </c>
      <c r="IT60" s="233">
        <f>IF(MAX($BQ60:$BS60)&gt;=40, IT$2, 0)</f>
        <v>20</v>
      </c>
      <c r="IU60" s="233">
        <f>IF(MAX($BT60:$BV60)&gt;=40, IU$2, 0)</f>
        <v>10</v>
      </c>
      <c r="IV60" s="233">
        <f>IF(MAX($BW60:$BY60)&gt;=40, IV$2, 0)</f>
        <v>0</v>
      </c>
      <c r="IW60" s="233">
        <f>IF(MAX($BZ60:$CB60)&gt;=40, IW$2, 0)</f>
        <v>0</v>
      </c>
      <c r="IX60" s="233">
        <f>IF(MAX($CC60:$CE60)&gt;=40, IX$2, 0)</f>
        <v>0</v>
      </c>
      <c r="IY60" s="234">
        <f>IF(MAX($CF60:$CH60)&gt;=40, IY$2, 0)</f>
        <v>0</v>
      </c>
      <c r="IZ60" s="235">
        <f>IF(MAX($CI60:$CK60)&gt;=40, IZ$2, 0)</f>
        <v>0</v>
      </c>
      <c r="JA60" s="235">
        <f>IF(MAX($CL60:$CN60)&gt;=40, JA$2, 0)</f>
        <v>0</v>
      </c>
      <c r="JB60" s="235">
        <f>IF(MAX($CO60:$CQ60)&gt;=40, JB$2, 0)</f>
        <v>0</v>
      </c>
      <c r="JC60" s="235">
        <f>IF(MAX($CR60:$CT60)&gt;=40, JC$2, 0)</f>
        <v>0</v>
      </c>
      <c r="JD60" s="235">
        <f>IF(MAX($CU60:$CW60)&gt;=40, JD$2, 0)</f>
        <v>0</v>
      </c>
      <c r="JE60" s="235">
        <f>IF(MAX($CX60:$CZ60)&gt;=40, JE$2, 0)</f>
        <v>0</v>
      </c>
      <c r="JF60" s="235">
        <f>IF(MAX($DA60:$DC60)&gt;=40, JF$2, 0)</f>
        <v>0</v>
      </c>
      <c r="JG60" s="235">
        <f>IF(MAX($DD60:$DF60)&gt;=40, JG$2, 0)</f>
        <v>0</v>
      </c>
      <c r="JH60" s="235">
        <f>IF(MAX($DG60:$DI60)&gt;=40, JH$2, 0)</f>
        <v>0</v>
      </c>
      <c r="JI60" s="235">
        <f>IF(MAX($DJ60:$DL60)&gt;=40, JI$2, 0)</f>
        <v>0</v>
      </c>
      <c r="JJ60" s="235">
        <f>IF(MAX($DM60:$DO60)&gt;=40, JJ$2, 0)</f>
        <v>0</v>
      </c>
      <c r="JK60" s="392">
        <f>SUM(IG60:IW60, IY60:JJ60)</f>
        <v>195</v>
      </c>
      <c r="JL60" s="392">
        <f>SUM(IB60:IF60, IX60)</f>
        <v>12</v>
      </c>
    </row>
    <row r="61" spans="1:272" ht="15" x14ac:dyDescent="0.25">
      <c r="B61" s="330"/>
      <c r="C61" s="369"/>
      <c r="D61" s="332"/>
      <c r="E61" s="330"/>
      <c r="F61" s="330"/>
      <c r="G61" s="330"/>
      <c r="H61" s="330"/>
      <c r="I61" s="333"/>
      <c r="J61" s="334"/>
      <c r="K61" s="334"/>
      <c r="L61" s="335"/>
      <c r="M61" s="336"/>
      <c r="N61" s="337"/>
      <c r="O61" s="338"/>
      <c r="P61" s="338"/>
      <c r="Q61" s="339"/>
      <c r="R61" s="337"/>
      <c r="S61" s="338"/>
      <c r="T61" s="338"/>
      <c r="U61" s="371"/>
      <c r="V61" s="337"/>
      <c r="W61" s="338"/>
      <c r="X61" s="338"/>
      <c r="Y61" s="339"/>
      <c r="Z61" s="337"/>
      <c r="AA61" s="339"/>
      <c r="AB61" s="337"/>
      <c r="AC61" s="339"/>
      <c r="AD61" s="337"/>
      <c r="AE61" s="338"/>
      <c r="AF61" s="339"/>
      <c r="AG61" s="337"/>
      <c r="AH61" s="338"/>
      <c r="AI61" s="339"/>
      <c r="AJ61" s="337"/>
      <c r="AK61" s="338"/>
      <c r="AL61" s="339"/>
      <c r="AM61" s="337"/>
      <c r="AN61" s="338"/>
      <c r="AO61" s="339"/>
      <c r="AP61" s="337"/>
      <c r="AQ61" s="338"/>
      <c r="AR61" s="339"/>
      <c r="AS61" s="337"/>
      <c r="AT61" s="338"/>
      <c r="AU61" s="339"/>
      <c r="AV61" s="337"/>
      <c r="AW61" s="338"/>
      <c r="AX61" s="339"/>
      <c r="AY61" s="337"/>
      <c r="AZ61" s="338"/>
      <c r="BA61" s="339"/>
      <c r="BB61" s="337"/>
      <c r="BC61" s="338"/>
      <c r="BD61" s="339"/>
      <c r="BE61" s="337"/>
      <c r="BF61" s="338"/>
      <c r="BG61" s="339"/>
      <c r="BH61" s="337"/>
      <c r="BI61" s="338"/>
      <c r="BJ61" s="339"/>
      <c r="BK61" s="337"/>
      <c r="BL61" s="338"/>
      <c r="BM61" s="339"/>
      <c r="BN61" s="337"/>
      <c r="BO61" s="338"/>
      <c r="BP61" s="339"/>
      <c r="BQ61" s="337"/>
      <c r="BR61" s="338"/>
      <c r="BS61" s="339"/>
      <c r="BT61" s="337"/>
      <c r="BU61" s="338"/>
      <c r="BV61" s="339"/>
      <c r="BW61" s="337"/>
      <c r="BX61" s="338"/>
      <c r="BY61" s="339"/>
      <c r="BZ61" s="337"/>
      <c r="CA61" s="338"/>
      <c r="CB61" s="339"/>
      <c r="CC61" s="337"/>
      <c r="CD61" s="340"/>
      <c r="CE61" s="339"/>
      <c r="CF61" s="337"/>
      <c r="CG61" s="338"/>
      <c r="CH61" s="339"/>
      <c r="CI61" s="337"/>
      <c r="CJ61" s="338"/>
      <c r="CK61" s="339"/>
      <c r="CL61" s="337"/>
      <c r="CM61" s="338"/>
      <c r="CN61" s="338"/>
      <c r="CO61" s="338"/>
      <c r="CP61" s="338"/>
      <c r="CQ61" s="339"/>
      <c r="CR61" s="337"/>
      <c r="CS61" s="338"/>
      <c r="CT61" s="339"/>
      <c r="CU61" s="337"/>
      <c r="CV61" s="338"/>
      <c r="CW61" s="339"/>
      <c r="CX61" s="337"/>
      <c r="CY61" s="338"/>
      <c r="CZ61" s="339"/>
      <c r="DA61" s="337"/>
      <c r="DB61" s="338"/>
      <c r="DC61" s="339"/>
      <c r="DD61" s="337"/>
      <c r="DE61" s="338"/>
      <c r="DF61" s="339"/>
      <c r="DG61" s="337"/>
      <c r="DH61" s="338"/>
      <c r="DI61" s="339"/>
      <c r="DJ61" s="337"/>
      <c r="DK61" s="338"/>
      <c r="DL61" s="339"/>
      <c r="DM61" s="337"/>
      <c r="DN61" s="338"/>
      <c r="DO61" s="339"/>
      <c r="DP61" s="331"/>
      <c r="DQ61" s="341"/>
      <c r="DR61" s="341"/>
      <c r="DS61" s="342"/>
      <c r="DT61" s="336"/>
      <c r="DU61" s="343"/>
      <c r="DV61" s="344"/>
      <c r="DW61" s="345"/>
      <c r="DX61" s="346"/>
      <c r="DY61" s="346"/>
      <c r="DZ61" s="346"/>
      <c r="EA61" s="346"/>
      <c r="EB61" s="347"/>
      <c r="EC61" s="348"/>
      <c r="ED61" s="348"/>
      <c r="EE61" s="348"/>
      <c r="EF61" s="348"/>
      <c r="EG61" s="348"/>
      <c r="EH61" s="348"/>
      <c r="EI61" s="348"/>
      <c r="EJ61" s="348"/>
      <c r="EK61" s="349"/>
      <c r="EL61" s="350"/>
      <c r="EM61" s="350"/>
      <c r="EN61" s="350"/>
      <c r="EO61" s="350"/>
      <c r="EP61" s="350"/>
      <c r="EQ61" s="350"/>
      <c r="ER61" s="350"/>
      <c r="ES61" s="350"/>
      <c r="ET61" s="351"/>
      <c r="EU61" s="352"/>
      <c r="EV61" s="352"/>
      <c r="EW61" s="352"/>
      <c r="EX61" s="352"/>
      <c r="EY61" s="352"/>
      <c r="EZ61" s="352"/>
      <c r="FA61" s="352"/>
      <c r="FB61" s="352"/>
      <c r="FC61" s="352"/>
      <c r="FD61" s="352"/>
      <c r="FE61" s="352"/>
      <c r="FF61" s="353"/>
      <c r="FG61" s="345"/>
      <c r="FH61" s="346"/>
      <c r="FI61" s="346"/>
      <c r="FJ61" s="346"/>
      <c r="FK61" s="346"/>
      <c r="FL61" s="347"/>
      <c r="FM61" s="348"/>
      <c r="FN61" s="348"/>
      <c r="FO61" s="348"/>
      <c r="FP61" s="348"/>
      <c r="FQ61" s="348"/>
      <c r="FR61" s="348"/>
      <c r="FS61" s="348"/>
      <c r="FT61" s="348"/>
      <c r="FU61" s="349"/>
      <c r="FV61" s="350"/>
      <c r="FW61" s="350"/>
      <c r="FX61" s="350"/>
      <c r="FY61" s="350"/>
      <c r="FZ61" s="350"/>
      <c r="GA61" s="350"/>
      <c r="GB61" s="350"/>
      <c r="GC61" s="350"/>
      <c r="GD61" s="351"/>
      <c r="GE61" s="352"/>
      <c r="GF61" s="352"/>
      <c r="GG61" s="352"/>
      <c r="GH61" s="352"/>
      <c r="GI61" s="352"/>
      <c r="GJ61" s="352"/>
      <c r="GK61" s="352"/>
      <c r="GL61" s="352"/>
      <c r="GM61" s="352"/>
      <c r="GN61" s="352"/>
      <c r="GO61" s="352"/>
      <c r="GP61" s="353"/>
      <c r="GQ61" s="345"/>
      <c r="GR61" s="346"/>
      <c r="GS61" s="346"/>
      <c r="GT61" s="346"/>
      <c r="GU61" s="346"/>
      <c r="GV61" s="347"/>
      <c r="GW61" s="348"/>
      <c r="GX61" s="348"/>
      <c r="GY61" s="348"/>
      <c r="GZ61" s="348"/>
      <c r="HA61" s="348"/>
      <c r="HB61" s="348"/>
      <c r="HC61" s="348"/>
      <c r="HD61" s="348"/>
      <c r="HE61" s="349"/>
      <c r="HF61" s="350"/>
      <c r="HG61" s="350"/>
      <c r="HH61" s="350"/>
      <c r="HI61" s="350"/>
      <c r="HJ61" s="350"/>
      <c r="HK61" s="350"/>
      <c r="HL61" s="350"/>
      <c r="HM61" s="350"/>
      <c r="HN61" s="351"/>
      <c r="HO61" s="352"/>
      <c r="HP61" s="352"/>
      <c r="HQ61" s="352"/>
      <c r="HR61" s="352"/>
      <c r="HS61" s="352"/>
      <c r="HT61" s="352"/>
      <c r="HU61" s="352"/>
      <c r="HV61" s="352"/>
      <c r="HW61" s="352"/>
      <c r="HX61" s="352"/>
      <c r="HY61" s="352"/>
      <c r="HZ61" s="353"/>
      <c r="IA61" s="354"/>
      <c r="IB61" s="345"/>
      <c r="IC61" s="346"/>
      <c r="ID61" s="346"/>
      <c r="IE61" s="346"/>
      <c r="IF61" s="346"/>
      <c r="IG61" s="347"/>
      <c r="IH61" s="348"/>
      <c r="II61" s="348"/>
      <c r="IJ61" s="348"/>
      <c r="IK61" s="348"/>
      <c r="IL61" s="348"/>
      <c r="IM61" s="348"/>
      <c r="IN61" s="348"/>
      <c r="IO61" s="348"/>
      <c r="IP61" s="349"/>
      <c r="IQ61" s="350"/>
      <c r="IR61" s="350"/>
      <c r="IS61" s="350"/>
      <c r="IT61" s="350"/>
      <c r="IU61" s="350"/>
      <c r="IV61" s="350"/>
      <c r="IW61" s="350"/>
      <c r="IX61" s="350"/>
      <c r="IY61" s="351"/>
      <c r="IZ61" s="352"/>
      <c r="JA61" s="352"/>
      <c r="JB61" s="352"/>
      <c r="JC61" s="352"/>
      <c r="JD61" s="352"/>
      <c r="JE61" s="352"/>
      <c r="JF61" s="352"/>
      <c r="JG61" s="352"/>
      <c r="JH61" s="352"/>
      <c r="JI61" s="352"/>
      <c r="JJ61" s="352"/>
      <c r="JK61" s="391"/>
      <c r="JL61" s="391"/>
    </row>
    <row r="62" spans="1:272" ht="15" x14ac:dyDescent="0.25">
      <c r="C62" s="356" t="s">
        <v>302</v>
      </c>
      <c r="D62" s="310"/>
      <c r="E62" s="355">
        <f>COUNTIF(E45:E61, 5)</f>
        <v>13</v>
      </c>
      <c r="F62" s="311"/>
      <c r="G62" s="323"/>
      <c r="H62" s="311"/>
      <c r="I62" s="323"/>
      <c r="J62" s="323"/>
      <c r="K62" s="323"/>
      <c r="L62" s="323"/>
      <c r="M62" s="395"/>
      <c r="N62" s="324"/>
      <c r="O62" s="325"/>
      <c r="P62" s="325"/>
      <c r="Q62" s="326"/>
      <c r="R62" s="324"/>
      <c r="S62" s="325"/>
      <c r="T62" s="325"/>
      <c r="U62" s="325"/>
      <c r="V62" s="324"/>
      <c r="W62" s="325"/>
      <c r="X62" s="325"/>
      <c r="Y62" s="326"/>
      <c r="Z62" s="324"/>
      <c r="AA62" s="326"/>
      <c r="AB62" s="324"/>
      <c r="AC62" s="326"/>
      <c r="AD62" s="324"/>
      <c r="AE62" s="325"/>
      <c r="AF62" s="326"/>
      <c r="AG62" s="324"/>
      <c r="AH62" s="325"/>
      <c r="AI62" s="326"/>
      <c r="AJ62" s="324"/>
      <c r="AK62" s="325"/>
      <c r="AL62" s="326"/>
      <c r="AM62" s="324"/>
      <c r="AN62" s="325"/>
      <c r="AO62" s="326"/>
      <c r="AP62" s="324"/>
      <c r="AQ62" s="325"/>
      <c r="AR62" s="326"/>
      <c r="AS62" s="324"/>
      <c r="AT62" s="325"/>
      <c r="AU62" s="326"/>
      <c r="AV62" s="324"/>
      <c r="AW62" s="325"/>
      <c r="AX62" s="326"/>
      <c r="AY62" s="324"/>
      <c r="AZ62" s="325"/>
      <c r="BA62" s="326"/>
      <c r="BB62" s="324"/>
      <c r="BC62" s="325"/>
      <c r="BD62" s="326"/>
      <c r="BE62" s="324"/>
      <c r="BF62" s="325"/>
      <c r="BG62" s="326"/>
      <c r="BH62" s="324"/>
      <c r="BI62" s="325"/>
      <c r="BJ62" s="326"/>
      <c r="BK62" s="324"/>
      <c r="BL62" s="325"/>
      <c r="BM62" s="326"/>
      <c r="BN62" s="324"/>
      <c r="BO62" s="325"/>
      <c r="BP62" s="326"/>
      <c r="BQ62" s="324"/>
      <c r="BR62" s="325"/>
      <c r="BS62" s="326"/>
      <c r="BT62" s="324"/>
      <c r="BU62" s="325"/>
      <c r="BV62" s="326"/>
      <c r="BW62" s="324"/>
      <c r="BX62" s="325"/>
      <c r="BY62" s="326"/>
      <c r="BZ62" s="324"/>
      <c r="CA62" s="325"/>
      <c r="CB62" s="326"/>
      <c r="CC62" s="324"/>
      <c r="CD62" s="325"/>
      <c r="CE62" s="325"/>
      <c r="CF62" s="324"/>
      <c r="CG62" s="325"/>
      <c r="CH62" s="326"/>
      <c r="CI62" s="324"/>
      <c r="CJ62" s="325"/>
      <c r="CK62" s="326"/>
      <c r="CL62" s="324" t="s">
        <v>207</v>
      </c>
      <c r="CM62" s="325"/>
      <c r="CN62" s="325"/>
      <c r="CO62" s="325"/>
      <c r="CP62" s="325"/>
      <c r="CQ62" s="326"/>
      <c r="CR62" s="324"/>
      <c r="CS62" s="325"/>
      <c r="CT62" s="326"/>
      <c r="CU62" s="324"/>
      <c r="CV62" s="325"/>
      <c r="CW62" s="326"/>
      <c r="CX62" s="324" t="s">
        <v>208</v>
      </c>
      <c r="CY62" s="325"/>
      <c r="CZ62" s="325"/>
      <c r="DA62" s="325"/>
      <c r="DB62" s="325"/>
      <c r="DC62" s="325"/>
      <c r="DD62" s="325"/>
      <c r="DE62" s="325"/>
      <c r="DF62" s="325"/>
      <c r="DG62" s="325"/>
      <c r="DH62" s="325"/>
      <c r="DI62" s="325"/>
      <c r="DJ62" s="325"/>
      <c r="DK62" s="325"/>
      <c r="DL62" s="325"/>
      <c r="DM62" s="325"/>
      <c r="DN62" s="325"/>
      <c r="DO62" s="326"/>
      <c r="DP62" s="323"/>
      <c r="DQ62" s="323"/>
      <c r="DR62" s="323"/>
      <c r="DS62" s="327"/>
      <c r="DT62" s="311"/>
      <c r="DU62" s="328"/>
      <c r="DV62" s="312"/>
      <c r="DW62" s="313"/>
      <c r="DX62" s="314"/>
      <c r="DY62" s="314"/>
      <c r="DZ62" s="314"/>
      <c r="EA62" s="314"/>
      <c r="EB62" s="315"/>
      <c r="EC62" s="316"/>
      <c r="ED62" s="316"/>
      <c r="EE62" s="316"/>
      <c r="EF62" s="316"/>
      <c r="EG62" s="316"/>
      <c r="EH62" s="316"/>
      <c r="EI62" s="316"/>
      <c r="EJ62" s="316"/>
      <c r="EK62" s="317"/>
      <c r="EL62" s="318"/>
      <c r="EM62" s="318"/>
      <c r="EN62" s="318"/>
      <c r="EO62" s="318"/>
      <c r="EP62" s="318"/>
      <c r="EQ62" s="318"/>
      <c r="ER62" s="318"/>
      <c r="ES62" s="318"/>
      <c r="ET62" s="319"/>
      <c r="EU62" s="320"/>
      <c r="EV62" s="320"/>
      <c r="EW62" s="320"/>
      <c r="EX62" s="320"/>
      <c r="EY62" s="320"/>
      <c r="EZ62" s="320"/>
      <c r="FA62" s="320"/>
      <c r="FB62" s="320"/>
      <c r="FC62" s="320"/>
      <c r="FD62" s="320"/>
      <c r="FE62" s="320"/>
      <c r="FF62" s="321"/>
      <c r="FG62" s="313"/>
      <c r="FH62" s="314"/>
      <c r="FI62" s="314"/>
      <c r="FJ62" s="314"/>
      <c r="FK62" s="314"/>
      <c r="FL62" s="315"/>
      <c r="FM62" s="316"/>
      <c r="FN62" s="316"/>
      <c r="FO62" s="316"/>
      <c r="FP62" s="316"/>
      <c r="FQ62" s="316"/>
      <c r="FR62" s="316"/>
      <c r="FS62" s="316"/>
      <c r="FT62" s="316"/>
      <c r="FU62" s="317"/>
      <c r="FV62" s="318"/>
      <c r="FW62" s="318"/>
      <c r="FX62" s="318"/>
      <c r="FY62" s="318"/>
      <c r="FZ62" s="318"/>
      <c r="GA62" s="318"/>
      <c r="GB62" s="318"/>
      <c r="GC62" s="318"/>
      <c r="GD62" s="319"/>
      <c r="GE62" s="320"/>
      <c r="GF62" s="320"/>
      <c r="GG62" s="320"/>
      <c r="GH62" s="320"/>
      <c r="GI62" s="320"/>
      <c r="GJ62" s="320"/>
      <c r="GK62" s="320"/>
      <c r="GL62" s="320"/>
      <c r="GM62" s="320"/>
      <c r="GN62" s="320"/>
      <c r="GO62" s="320"/>
      <c r="GP62" s="321"/>
      <c r="GQ62" s="313"/>
      <c r="GR62" s="314"/>
      <c r="GS62" s="314"/>
      <c r="GT62" s="314"/>
      <c r="GU62" s="314"/>
      <c r="GV62" s="315"/>
      <c r="GW62" s="316"/>
      <c r="GX62" s="316"/>
      <c r="GY62" s="316"/>
      <c r="GZ62" s="316"/>
      <c r="HA62" s="316"/>
      <c r="HB62" s="316"/>
      <c r="HC62" s="316"/>
      <c r="HD62" s="316"/>
      <c r="HE62" s="317"/>
      <c r="HF62" s="318"/>
      <c r="HG62" s="318"/>
      <c r="HH62" s="318"/>
      <c r="HI62" s="318"/>
      <c r="HJ62" s="318"/>
      <c r="HK62" s="318"/>
      <c r="HL62" s="318"/>
      <c r="HM62" s="318"/>
      <c r="HN62" s="319"/>
      <c r="HO62" s="320"/>
      <c r="HP62" s="320"/>
      <c r="HQ62" s="320"/>
      <c r="HR62" s="320"/>
      <c r="HS62" s="320"/>
      <c r="HT62" s="320"/>
      <c r="HU62" s="320"/>
      <c r="HV62" s="320"/>
      <c r="HW62" s="320"/>
      <c r="HX62" s="320"/>
      <c r="HY62" s="320"/>
      <c r="HZ62" s="321"/>
      <c r="IA62" s="322"/>
      <c r="IB62" s="313"/>
      <c r="IC62" s="314"/>
      <c r="ID62" s="314"/>
      <c r="IE62" s="314"/>
      <c r="IF62" s="314"/>
      <c r="IG62" s="315"/>
      <c r="IH62" s="316"/>
      <c r="II62" s="316"/>
      <c r="IJ62" s="316"/>
      <c r="IK62" s="316"/>
      <c r="IL62" s="316"/>
      <c r="IM62" s="316"/>
      <c r="IN62" s="316"/>
      <c r="IO62" s="316"/>
      <c r="IP62" s="317"/>
      <c r="IQ62" s="318"/>
      <c r="IR62" s="318"/>
      <c r="IS62" s="318"/>
      <c r="IT62" s="318"/>
      <c r="IU62" s="318"/>
      <c r="IV62" s="318"/>
      <c r="IW62" s="318"/>
      <c r="IX62" s="318"/>
      <c r="IY62" s="319"/>
      <c r="IZ62" s="320"/>
      <c r="JA62" s="320"/>
      <c r="JB62" s="320"/>
      <c r="JC62" s="320"/>
      <c r="JD62" s="320"/>
      <c r="JE62" s="320"/>
      <c r="JF62" s="320"/>
      <c r="JG62" s="320"/>
      <c r="JH62" s="320"/>
      <c r="JI62" s="320"/>
      <c r="JJ62" s="320"/>
      <c r="JK62" s="393"/>
      <c r="JL62" s="393"/>
    </row>
    <row r="63" spans="1:272" ht="15" x14ac:dyDescent="0.25">
      <c r="B63" s="330"/>
      <c r="C63" s="369"/>
      <c r="D63" s="332"/>
      <c r="E63" s="330"/>
      <c r="F63" s="330"/>
      <c r="G63" s="330"/>
      <c r="H63" s="330"/>
      <c r="I63" s="333"/>
      <c r="J63" s="334"/>
      <c r="K63" s="334"/>
      <c r="L63" s="335"/>
      <c r="M63" s="336"/>
      <c r="N63" s="337"/>
      <c r="O63" s="338"/>
      <c r="P63" s="338"/>
      <c r="Q63" s="339"/>
      <c r="R63" s="337"/>
      <c r="S63" s="338"/>
      <c r="T63" s="338"/>
      <c r="U63" s="371"/>
      <c r="V63" s="337"/>
      <c r="W63" s="338"/>
      <c r="X63" s="338"/>
      <c r="Y63" s="339"/>
      <c r="Z63" s="337"/>
      <c r="AA63" s="339"/>
      <c r="AB63" s="337"/>
      <c r="AC63" s="339"/>
      <c r="AD63" s="337"/>
      <c r="AE63" s="338"/>
      <c r="AF63" s="339"/>
      <c r="AG63" s="337"/>
      <c r="AH63" s="338"/>
      <c r="AI63" s="339"/>
      <c r="AJ63" s="337"/>
      <c r="AK63" s="338"/>
      <c r="AL63" s="339"/>
      <c r="AM63" s="337"/>
      <c r="AN63" s="338"/>
      <c r="AO63" s="339"/>
      <c r="AP63" s="337"/>
      <c r="AQ63" s="338"/>
      <c r="AR63" s="339"/>
      <c r="AS63" s="337"/>
      <c r="AT63" s="338"/>
      <c r="AU63" s="339"/>
      <c r="AV63" s="337"/>
      <c r="AW63" s="338"/>
      <c r="AX63" s="339"/>
      <c r="AY63" s="337"/>
      <c r="AZ63" s="338"/>
      <c r="BA63" s="339"/>
      <c r="BB63" s="337"/>
      <c r="BC63" s="338"/>
      <c r="BD63" s="339"/>
      <c r="BE63" s="337"/>
      <c r="BF63" s="338"/>
      <c r="BG63" s="339"/>
      <c r="BH63" s="337"/>
      <c r="BI63" s="338"/>
      <c r="BJ63" s="339"/>
      <c r="BK63" s="337"/>
      <c r="BL63" s="338"/>
      <c r="BM63" s="339"/>
      <c r="BN63" s="337"/>
      <c r="BO63" s="338"/>
      <c r="BP63" s="339"/>
      <c r="BQ63" s="337"/>
      <c r="BR63" s="338"/>
      <c r="BS63" s="339"/>
      <c r="BT63" s="337"/>
      <c r="BU63" s="338"/>
      <c r="BV63" s="339"/>
      <c r="BW63" s="337"/>
      <c r="BX63" s="338"/>
      <c r="BY63" s="339"/>
      <c r="BZ63" s="337"/>
      <c r="CA63" s="338"/>
      <c r="CB63" s="339"/>
      <c r="CC63" s="337"/>
      <c r="CD63" s="340"/>
      <c r="CE63" s="339"/>
      <c r="CF63" s="337"/>
      <c r="CG63" s="338"/>
      <c r="CH63" s="339"/>
      <c r="CI63" s="337"/>
      <c r="CJ63" s="338"/>
      <c r="CK63" s="339"/>
      <c r="CL63" s="337"/>
      <c r="CM63" s="338"/>
      <c r="CN63" s="338"/>
      <c r="CO63" s="338"/>
      <c r="CP63" s="338"/>
      <c r="CQ63" s="339"/>
      <c r="CR63" s="337"/>
      <c r="CS63" s="338"/>
      <c r="CT63" s="339"/>
      <c r="CU63" s="337"/>
      <c r="CV63" s="338"/>
      <c r="CW63" s="339"/>
      <c r="CX63" s="337"/>
      <c r="CY63" s="338"/>
      <c r="CZ63" s="339"/>
      <c r="DA63" s="337"/>
      <c r="DB63" s="338"/>
      <c r="DC63" s="339"/>
      <c r="DD63" s="337"/>
      <c r="DE63" s="338"/>
      <c r="DF63" s="339"/>
      <c r="DG63" s="337"/>
      <c r="DH63" s="338"/>
      <c r="DI63" s="339"/>
      <c r="DJ63" s="337"/>
      <c r="DK63" s="338"/>
      <c r="DL63" s="339"/>
      <c r="DM63" s="337"/>
      <c r="DN63" s="338"/>
      <c r="DO63" s="339"/>
      <c r="DP63" s="331"/>
      <c r="DQ63" s="341"/>
      <c r="DR63" s="341"/>
      <c r="DS63" s="342"/>
      <c r="DT63" s="336"/>
      <c r="DU63" s="343"/>
      <c r="DV63" s="344"/>
      <c r="DW63" s="345"/>
      <c r="DX63" s="346"/>
      <c r="DY63" s="346"/>
      <c r="DZ63" s="346"/>
      <c r="EA63" s="346"/>
      <c r="EB63" s="347"/>
      <c r="EC63" s="348"/>
      <c r="ED63" s="348"/>
      <c r="EE63" s="348"/>
      <c r="EF63" s="348"/>
      <c r="EG63" s="348"/>
      <c r="EH63" s="348"/>
      <c r="EI63" s="348"/>
      <c r="EJ63" s="348"/>
      <c r="EK63" s="349"/>
      <c r="EL63" s="350"/>
      <c r="EM63" s="350"/>
      <c r="EN63" s="350"/>
      <c r="EO63" s="350"/>
      <c r="EP63" s="350"/>
      <c r="EQ63" s="350"/>
      <c r="ER63" s="350"/>
      <c r="ES63" s="350"/>
      <c r="ET63" s="351"/>
      <c r="EU63" s="352"/>
      <c r="EV63" s="352"/>
      <c r="EW63" s="352"/>
      <c r="EX63" s="352"/>
      <c r="EY63" s="352"/>
      <c r="EZ63" s="352"/>
      <c r="FA63" s="352"/>
      <c r="FB63" s="352"/>
      <c r="FC63" s="352"/>
      <c r="FD63" s="352"/>
      <c r="FE63" s="352"/>
      <c r="FF63" s="353"/>
      <c r="FG63" s="345"/>
      <c r="FH63" s="346"/>
      <c r="FI63" s="346"/>
      <c r="FJ63" s="346"/>
      <c r="FK63" s="346"/>
      <c r="FL63" s="347"/>
      <c r="FM63" s="348"/>
      <c r="FN63" s="348"/>
      <c r="FO63" s="348"/>
      <c r="FP63" s="348"/>
      <c r="FQ63" s="348"/>
      <c r="FR63" s="348"/>
      <c r="FS63" s="348"/>
      <c r="FT63" s="348"/>
      <c r="FU63" s="349"/>
      <c r="FV63" s="350"/>
      <c r="FW63" s="350"/>
      <c r="FX63" s="350"/>
      <c r="FY63" s="350"/>
      <c r="FZ63" s="350"/>
      <c r="GA63" s="350"/>
      <c r="GB63" s="350"/>
      <c r="GC63" s="350"/>
      <c r="GD63" s="351"/>
      <c r="GE63" s="352"/>
      <c r="GF63" s="352"/>
      <c r="GG63" s="352"/>
      <c r="GH63" s="352"/>
      <c r="GI63" s="352"/>
      <c r="GJ63" s="352"/>
      <c r="GK63" s="352"/>
      <c r="GL63" s="352"/>
      <c r="GM63" s="352"/>
      <c r="GN63" s="352"/>
      <c r="GO63" s="352"/>
      <c r="GP63" s="353"/>
      <c r="GQ63" s="345"/>
      <c r="GR63" s="346"/>
      <c r="GS63" s="346"/>
      <c r="GT63" s="346"/>
      <c r="GU63" s="346"/>
      <c r="GV63" s="347"/>
      <c r="GW63" s="348"/>
      <c r="GX63" s="348"/>
      <c r="GY63" s="348"/>
      <c r="GZ63" s="348"/>
      <c r="HA63" s="348"/>
      <c r="HB63" s="348"/>
      <c r="HC63" s="348"/>
      <c r="HD63" s="348"/>
      <c r="HE63" s="349"/>
      <c r="HF63" s="350"/>
      <c r="HG63" s="350"/>
      <c r="HH63" s="350"/>
      <c r="HI63" s="350"/>
      <c r="HJ63" s="350"/>
      <c r="HK63" s="350"/>
      <c r="HL63" s="350"/>
      <c r="HM63" s="350"/>
      <c r="HN63" s="351"/>
      <c r="HO63" s="352"/>
      <c r="HP63" s="352"/>
      <c r="HQ63" s="352"/>
      <c r="HR63" s="352"/>
      <c r="HS63" s="352"/>
      <c r="HT63" s="352"/>
      <c r="HU63" s="352"/>
      <c r="HV63" s="352"/>
      <c r="HW63" s="352"/>
      <c r="HX63" s="352"/>
      <c r="HY63" s="352"/>
      <c r="HZ63" s="353"/>
      <c r="IA63" s="354"/>
      <c r="IB63" s="345"/>
      <c r="IC63" s="346"/>
      <c r="ID63" s="346"/>
      <c r="IE63" s="346"/>
      <c r="IF63" s="346"/>
      <c r="IG63" s="347"/>
      <c r="IH63" s="348"/>
      <c r="II63" s="348"/>
      <c r="IJ63" s="348"/>
      <c r="IK63" s="348"/>
      <c r="IL63" s="348"/>
      <c r="IM63" s="348"/>
      <c r="IN63" s="348"/>
      <c r="IO63" s="348"/>
      <c r="IP63" s="349"/>
      <c r="IQ63" s="350"/>
      <c r="IR63" s="350"/>
      <c r="IS63" s="350"/>
      <c r="IT63" s="350"/>
      <c r="IU63" s="350"/>
      <c r="IV63" s="350"/>
      <c r="IW63" s="350"/>
      <c r="IX63" s="350"/>
      <c r="IY63" s="351"/>
      <c r="IZ63" s="352"/>
      <c r="JA63" s="352"/>
      <c r="JB63" s="352"/>
      <c r="JC63" s="352"/>
      <c r="JD63" s="352"/>
      <c r="JE63" s="352"/>
      <c r="JF63" s="352"/>
      <c r="JG63" s="352"/>
      <c r="JH63" s="352"/>
      <c r="JI63" s="352"/>
      <c r="JJ63" s="352"/>
      <c r="JK63" s="391"/>
      <c r="JL63" s="391"/>
    </row>
    <row r="64" spans="1:272" ht="15" x14ac:dyDescent="0.25">
      <c r="B64" s="330"/>
      <c r="C64" s="369"/>
      <c r="D64" s="332"/>
      <c r="E64" s="330"/>
      <c r="F64" s="330"/>
      <c r="G64" s="330"/>
      <c r="H64" s="330"/>
      <c r="I64" s="333"/>
      <c r="J64" s="334"/>
      <c r="K64" s="334"/>
      <c r="L64" s="335"/>
      <c r="M64" s="336"/>
      <c r="N64" s="337"/>
      <c r="O64" s="338"/>
      <c r="P64" s="338"/>
      <c r="Q64" s="339"/>
      <c r="R64" s="337"/>
      <c r="S64" s="338"/>
      <c r="T64" s="338"/>
      <c r="U64" s="371"/>
      <c r="V64" s="337"/>
      <c r="W64" s="338"/>
      <c r="X64" s="338"/>
      <c r="Y64" s="339"/>
      <c r="Z64" s="337"/>
      <c r="AA64" s="339"/>
      <c r="AB64" s="337"/>
      <c r="AC64" s="339"/>
      <c r="AD64" s="337"/>
      <c r="AE64" s="338"/>
      <c r="AF64" s="339"/>
      <c r="AG64" s="337"/>
      <c r="AH64" s="338"/>
      <c r="AI64" s="339"/>
      <c r="AJ64" s="337"/>
      <c r="AK64" s="338"/>
      <c r="AL64" s="339"/>
      <c r="AM64" s="337"/>
      <c r="AN64" s="338"/>
      <c r="AO64" s="339"/>
      <c r="AP64" s="337"/>
      <c r="AQ64" s="338"/>
      <c r="AR64" s="339"/>
      <c r="AS64" s="337"/>
      <c r="AT64" s="338"/>
      <c r="AU64" s="339"/>
      <c r="AV64" s="337"/>
      <c r="AW64" s="338"/>
      <c r="AX64" s="339"/>
      <c r="AY64" s="337"/>
      <c r="AZ64" s="338"/>
      <c r="BA64" s="339"/>
      <c r="BB64" s="337"/>
      <c r="BC64" s="338"/>
      <c r="BD64" s="339"/>
      <c r="BE64" s="337"/>
      <c r="BF64" s="338"/>
      <c r="BG64" s="339"/>
      <c r="BH64" s="337"/>
      <c r="BI64" s="338"/>
      <c r="BJ64" s="339"/>
      <c r="BK64" s="337"/>
      <c r="BL64" s="338"/>
      <c r="BM64" s="339"/>
      <c r="BN64" s="337"/>
      <c r="BO64" s="338"/>
      <c r="BP64" s="339"/>
      <c r="BQ64" s="337"/>
      <c r="BR64" s="338"/>
      <c r="BS64" s="339"/>
      <c r="BT64" s="337"/>
      <c r="BU64" s="338"/>
      <c r="BV64" s="339"/>
      <c r="BW64" s="337"/>
      <c r="BX64" s="338"/>
      <c r="BY64" s="339"/>
      <c r="BZ64" s="337"/>
      <c r="CA64" s="338"/>
      <c r="CB64" s="339"/>
      <c r="CC64" s="337"/>
      <c r="CD64" s="340"/>
      <c r="CE64" s="339"/>
      <c r="CF64" s="337"/>
      <c r="CG64" s="338"/>
      <c r="CH64" s="339"/>
      <c r="CI64" s="337"/>
      <c r="CJ64" s="338"/>
      <c r="CK64" s="339"/>
      <c r="CL64" s="337"/>
      <c r="CM64" s="338"/>
      <c r="CN64" s="338"/>
      <c r="CO64" s="338"/>
      <c r="CP64" s="338"/>
      <c r="CQ64" s="339"/>
      <c r="CR64" s="337"/>
      <c r="CS64" s="338"/>
      <c r="CT64" s="339"/>
      <c r="CU64" s="337"/>
      <c r="CV64" s="338"/>
      <c r="CW64" s="339"/>
      <c r="CX64" s="337"/>
      <c r="CY64" s="338"/>
      <c r="CZ64" s="339"/>
      <c r="DA64" s="337"/>
      <c r="DB64" s="338"/>
      <c r="DC64" s="339"/>
      <c r="DD64" s="337"/>
      <c r="DE64" s="338"/>
      <c r="DF64" s="339"/>
      <c r="DG64" s="337"/>
      <c r="DH64" s="338"/>
      <c r="DI64" s="339"/>
      <c r="DJ64" s="337"/>
      <c r="DK64" s="338"/>
      <c r="DL64" s="339"/>
      <c r="DM64" s="337"/>
      <c r="DN64" s="338"/>
      <c r="DO64" s="339"/>
      <c r="DP64" s="331"/>
      <c r="DQ64" s="341"/>
      <c r="DR64" s="341"/>
      <c r="DS64" s="342"/>
      <c r="DT64" s="336"/>
      <c r="DU64" s="343"/>
      <c r="DV64" s="344"/>
      <c r="DW64" s="345"/>
      <c r="DX64" s="346"/>
      <c r="DY64" s="346"/>
      <c r="DZ64" s="346"/>
      <c r="EA64" s="346"/>
      <c r="EB64" s="347"/>
      <c r="EC64" s="348"/>
      <c r="ED64" s="348"/>
      <c r="EE64" s="348"/>
      <c r="EF64" s="348"/>
      <c r="EG64" s="348"/>
      <c r="EH64" s="348"/>
      <c r="EI64" s="348"/>
      <c r="EJ64" s="348"/>
      <c r="EK64" s="349"/>
      <c r="EL64" s="350"/>
      <c r="EM64" s="350"/>
      <c r="EN64" s="350"/>
      <c r="EO64" s="350"/>
      <c r="EP64" s="350"/>
      <c r="EQ64" s="350"/>
      <c r="ER64" s="350"/>
      <c r="ES64" s="350"/>
      <c r="ET64" s="351"/>
      <c r="EU64" s="352"/>
      <c r="EV64" s="352"/>
      <c r="EW64" s="352"/>
      <c r="EX64" s="352"/>
      <c r="EY64" s="352"/>
      <c r="EZ64" s="352"/>
      <c r="FA64" s="352"/>
      <c r="FB64" s="352"/>
      <c r="FC64" s="352"/>
      <c r="FD64" s="352"/>
      <c r="FE64" s="352"/>
      <c r="FF64" s="353"/>
      <c r="FG64" s="345"/>
      <c r="FH64" s="346"/>
      <c r="FI64" s="346"/>
      <c r="FJ64" s="346"/>
      <c r="FK64" s="346"/>
      <c r="FL64" s="347"/>
      <c r="FM64" s="348"/>
      <c r="FN64" s="348"/>
      <c r="FO64" s="348"/>
      <c r="FP64" s="348"/>
      <c r="FQ64" s="348"/>
      <c r="FR64" s="348"/>
      <c r="FS64" s="348"/>
      <c r="FT64" s="348"/>
      <c r="FU64" s="349"/>
      <c r="FV64" s="350"/>
      <c r="FW64" s="350"/>
      <c r="FX64" s="350"/>
      <c r="FY64" s="350"/>
      <c r="FZ64" s="350"/>
      <c r="GA64" s="350"/>
      <c r="GB64" s="350"/>
      <c r="GC64" s="350"/>
      <c r="GD64" s="351"/>
      <c r="GE64" s="352"/>
      <c r="GF64" s="352"/>
      <c r="GG64" s="352"/>
      <c r="GH64" s="352"/>
      <c r="GI64" s="352"/>
      <c r="GJ64" s="352"/>
      <c r="GK64" s="352"/>
      <c r="GL64" s="352"/>
      <c r="GM64" s="352"/>
      <c r="GN64" s="352"/>
      <c r="GO64" s="352"/>
      <c r="GP64" s="353"/>
      <c r="GQ64" s="345"/>
      <c r="GR64" s="346"/>
      <c r="GS64" s="346"/>
      <c r="GT64" s="346"/>
      <c r="GU64" s="346"/>
      <c r="GV64" s="347"/>
      <c r="GW64" s="348"/>
      <c r="GX64" s="348"/>
      <c r="GY64" s="348"/>
      <c r="GZ64" s="348"/>
      <c r="HA64" s="348"/>
      <c r="HB64" s="348"/>
      <c r="HC64" s="348"/>
      <c r="HD64" s="348"/>
      <c r="HE64" s="349"/>
      <c r="HF64" s="350"/>
      <c r="HG64" s="350"/>
      <c r="HH64" s="350"/>
      <c r="HI64" s="350"/>
      <c r="HJ64" s="350"/>
      <c r="HK64" s="350"/>
      <c r="HL64" s="350"/>
      <c r="HM64" s="350"/>
      <c r="HN64" s="351"/>
      <c r="HO64" s="352"/>
      <c r="HP64" s="352"/>
      <c r="HQ64" s="352"/>
      <c r="HR64" s="352"/>
      <c r="HS64" s="352"/>
      <c r="HT64" s="352"/>
      <c r="HU64" s="352"/>
      <c r="HV64" s="352"/>
      <c r="HW64" s="352"/>
      <c r="HX64" s="352"/>
      <c r="HY64" s="352"/>
      <c r="HZ64" s="353"/>
      <c r="IA64" s="354"/>
      <c r="IB64" s="345"/>
      <c r="IC64" s="346"/>
      <c r="ID64" s="346"/>
      <c r="IE64" s="346"/>
      <c r="IF64" s="346"/>
      <c r="IG64" s="347"/>
      <c r="IH64" s="348"/>
      <c r="II64" s="348"/>
      <c r="IJ64" s="348"/>
      <c r="IK64" s="348"/>
      <c r="IL64" s="348"/>
      <c r="IM64" s="348"/>
      <c r="IN64" s="348"/>
      <c r="IO64" s="348"/>
      <c r="IP64" s="349"/>
      <c r="IQ64" s="350"/>
      <c r="IR64" s="350"/>
      <c r="IS64" s="350"/>
      <c r="IT64" s="350"/>
      <c r="IU64" s="350"/>
      <c r="IV64" s="350"/>
      <c r="IW64" s="350"/>
      <c r="IX64" s="350"/>
      <c r="IY64" s="351"/>
      <c r="IZ64" s="352"/>
      <c r="JA64" s="352"/>
      <c r="JB64" s="352"/>
      <c r="JC64" s="352"/>
      <c r="JD64" s="352"/>
      <c r="JE64" s="352"/>
      <c r="JF64" s="352"/>
      <c r="JG64" s="352"/>
      <c r="JH64" s="352"/>
      <c r="JI64" s="352"/>
      <c r="JJ64" s="352"/>
      <c r="JK64" s="391"/>
      <c r="JL64" s="391"/>
    </row>
    <row r="65" spans="2:272" ht="15" x14ac:dyDescent="0.25">
      <c r="C65" s="356" t="s">
        <v>303</v>
      </c>
      <c r="D65" s="310"/>
      <c r="E65" s="355">
        <f>COUNTIF(E63:E64, 6)+COUNTIF(E63:E64, "6+")</f>
        <v>0</v>
      </c>
      <c r="F65" s="311"/>
      <c r="G65" s="323"/>
      <c r="H65" s="311"/>
      <c r="I65" s="323"/>
      <c r="J65" s="323"/>
      <c r="K65" s="323"/>
      <c r="L65" s="323"/>
      <c r="M65" s="395"/>
      <c r="N65" s="324"/>
      <c r="O65" s="325"/>
      <c r="P65" s="325"/>
      <c r="Q65" s="326"/>
      <c r="R65" s="324"/>
      <c r="S65" s="325"/>
      <c r="T65" s="325"/>
      <c r="U65" s="325"/>
      <c r="V65" s="324"/>
      <c r="W65" s="325"/>
      <c r="X65" s="325"/>
      <c r="Y65" s="326"/>
      <c r="Z65" s="324"/>
      <c r="AA65" s="326"/>
      <c r="AB65" s="324"/>
      <c r="AC65" s="326"/>
      <c r="AD65" s="324"/>
      <c r="AE65" s="325"/>
      <c r="AF65" s="326"/>
      <c r="AG65" s="324"/>
      <c r="AH65" s="325"/>
      <c r="AI65" s="326"/>
      <c r="AJ65" s="324"/>
      <c r="AK65" s="325"/>
      <c r="AL65" s="326"/>
      <c r="AM65" s="324"/>
      <c r="AN65" s="325"/>
      <c r="AO65" s="326"/>
      <c r="AP65" s="324"/>
      <c r="AQ65" s="325"/>
      <c r="AR65" s="326"/>
      <c r="AS65" s="324"/>
      <c r="AT65" s="325"/>
      <c r="AU65" s="326"/>
      <c r="AV65" s="324"/>
      <c r="AW65" s="325"/>
      <c r="AX65" s="326"/>
      <c r="AY65" s="324"/>
      <c r="AZ65" s="325"/>
      <c r="BA65" s="326"/>
      <c r="BB65" s="324"/>
      <c r="BC65" s="325"/>
      <c r="BD65" s="326"/>
      <c r="BE65" s="324"/>
      <c r="BF65" s="325"/>
      <c r="BG65" s="326"/>
      <c r="BH65" s="324"/>
      <c r="BI65" s="325"/>
      <c r="BJ65" s="326"/>
      <c r="BK65" s="324"/>
      <c r="BL65" s="325"/>
      <c r="BM65" s="326"/>
      <c r="BN65" s="324"/>
      <c r="BO65" s="325"/>
      <c r="BP65" s="326"/>
      <c r="BQ65" s="324"/>
      <c r="BR65" s="325"/>
      <c r="BS65" s="326"/>
      <c r="BT65" s="324"/>
      <c r="BU65" s="325"/>
      <c r="BV65" s="326"/>
      <c r="BW65" s="324"/>
      <c r="BX65" s="325"/>
      <c r="BY65" s="326"/>
      <c r="BZ65" s="324"/>
      <c r="CA65" s="325"/>
      <c r="CB65" s="326"/>
      <c r="CC65" s="324"/>
      <c r="CD65" s="325"/>
      <c r="CE65" s="325"/>
      <c r="CF65" s="324"/>
      <c r="CG65" s="325"/>
      <c r="CH65" s="326"/>
      <c r="CI65" s="324"/>
      <c r="CJ65" s="325"/>
      <c r="CK65" s="326"/>
      <c r="CL65" s="324" t="s">
        <v>207</v>
      </c>
      <c r="CM65" s="325"/>
      <c r="CN65" s="325"/>
      <c r="CO65" s="325"/>
      <c r="CP65" s="325"/>
      <c r="CQ65" s="326"/>
      <c r="CR65" s="324"/>
      <c r="CS65" s="325"/>
      <c r="CT65" s="326"/>
      <c r="CU65" s="324"/>
      <c r="CV65" s="325"/>
      <c r="CW65" s="326"/>
      <c r="CX65" s="324" t="s">
        <v>208</v>
      </c>
      <c r="CY65" s="325"/>
      <c r="CZ65" s="325"/>
      <c r="DA65" s="325"/>
      <c r="DB65" s="325"/>
      <c r="DC65" s="325"/>
      <c r="DD65" s="325"/>
      <c r="DE65" s="325"/>
      <c r="DF65" s="325"/>
      <c r="DG65" s="325"/>
      <c r="DH65" s="325"/>
      <c r="DI65" s="325"/>
      <c r="DJ65" s="325"/>
      <c r="DK65" s="325"/>
      <c r="DL65" s="325"/>
      <c r="DM65" s="325"/>
      <c r="DN65" s="325"/>
      <c r="DO65" s="326"/>
      <c r="DP65" s="323"/>
      <c r="DQ65" s="323"/>
      <c r="DR65" s="323"/>
      <c r="DS65" s="327"/>
      <c r="DT65" s="311"/>
      <c r="DU65" s="328"/>
      <c r="DV65" s="312"/>
      <c r="DW65" s="313"/>
      <c r="DX65" s="314"/>
      <c r="DY65" s="314"/>
      <c r="DZ65" s="314"/>
      <c r="EA65" s="314"/>
      <c r="EB65" s="315"/>
      <c r="EC65" s="316"/>
      <c r="ED65" s="316"/>
      <c r="EE65" s="316"/>
      <c r="EF65" s="316"/>
      <c r="EG65" s="316"/>
      <c r="EH65" s="316"/>
      <c r="EI65" s="316"/>
      <c r="EJ65" s="316"/>
      <c r="EK65" s="317"/>
      <c r="EL65" s="318"/>
      <c r="EM65" s="318"/>
      <c r="EN65" s="318"/>
      <c r="EO65" s="318"/>
      <c r="EP65" s="318"/>
      <c r="EQ65" s="318"/>
      <c r="ER65" s="318"/>
      <c r="ES65" s="318"/>
      <c r="ET65" s="319"/>
      <c r="EU65" s="320"/>
      <c r="EV65" s="320"/>
      <c r="EW65" s="320"/>
      <c r="EX65" s="320"/>
      <c r="EY65" s="320"/>
      <c r="EZ65" s="320"/>
      <c r="FA65" s="320"/>
      <c r="FB65" s="320"/>
      <c r="FC65" s="320"/>
      <c r="FD65" s="320"/>
      <c r="FE65" s="320"/>
      <c r="FF65" s="321"/>
      <c r="FG65" s="313"/>
      <c r="FH65" s="314"/>
      <c r="FI65" s="314"/>
      <c r="FJ65" s="314"/>
      <c r="FK65" s="314"/>
      <c r="FL65" s="315"/>
      <c r="FM65" s="316"/>
      <c r="FN65" s="316"/>
      <c r="FO65" s="316"/>
      <c r="FP65" s="316"/>
      <c r="FQ65" s="316"/>
      <c r="FR65" s="316"/>
      <c r="FS65" s="316"/>
      <c r="FT65" s="316"/>
      <c r="FU65" s="317"/>
      <c r="FV65" s="318"/>
      <c r="FW65" s="318"/>
      <c r="FX65" s="318"/>
      <c r="FY65" s="318"/>
      <c r="FZ65" s="318"/>
      <c r="GA65" s="318"/>
      <c r="GB65" s="318"/>
      <c r="GC65" s="318"/>
      <c r="GD65" s="319"/>
      <c r="GE65" s="320"/>
      <c r="GF65" s="320"/>
      <c r="GG65" s="320"/>
      <c r="GH65" s="320"/>
      <c r="GI65" s="320"/>
      <c r="GJ65" s="320"/>
      <c r="GK65" s="320"/>
      <c r="GL65" s="320"/>
      <c r="GM65" s="320"/>
      <c r="GN65" s="320"/>
      <c r="GO65" s="320"/>
      <c r="GP65" s="321"/>
      <c r="GQ65" s="313"/>
      <c r="GR65" s="314"/>
      <c r="GS65" s="314"/>
      <c r="GT65" s="314"/>
      <c r="GU65" s="314"/>
      <c r="GV65" s="315"/>
      <c r="GW65" s="316"/>
      <c r="GX65" s="316"/>
      <c r="GY65" s="316"/>
      <c r="GZ65" s="316"/>
      <c r="HA65" s="316"/>
      <c r="HB65" s="316"/>
      <c r="HC65" s="316"/>
      <c r="HD65" s="316"/>
      <c r="HE65" s="317"/>
      <c r="HF65" s="318"/>
      <c r="HG65" s="318"/>
      <c r="HH65" s="318"/>
      <c r="HI65" s="318"/>
      <c r="HJ65" s="318"/>
      <c r="HK65" s="318"/>
      <c r="HL65" s="318"/>
      <c r="HM65" s="318"/>
      <c r="HN65" s="319"/>
      <c r="HO65" s="320"/>
      <c r="HP65" s="320"/>
      <c r="HQ65" s="320"/>
      <c r="HR65" s="320"/>
      <c r="HS65" s="320"/>
      <c r="HT65" s="320"/>
      <c r="HU65" s="320"/>
      <c r="HV65" s="320"/>
      <c r="HW65" s="320"/>
      <c r="HX65" s="320"/>
      <c r="HY65" s="320"/>
      <c r="HZ65" s="321"/>
      <c r="IA65" s="322"/>
      <c r="IB65" s="313"/>
      <c r="IC65" s="314"/>
      <c r="ID65" s="314"/>
      <c r="IE65" s="314"/>
      <c r="IF65" s="314"/>
      <c r="IG65" s="315"/>
      <c r="IH65" s="316"/>
      <c r="II65" s="316"/>
      <c r="IJ65" s="316"/>
      <c r="IK65" s="316"/>
      <c r="IL65" s="316"/>
      <c r="IM65" s="316"/>
      <c r="IN65" s="316"/>
      <c r="IO65" s="316"/>
      <c r="IP65" s="317"/>
      <c r="IQ65" s="318"/>
      <c r="IR65" s="318"/>
      <c r="IS65" s="318"/>
      <c r="IT65" s="318"/>
      <c r="IU65" s="318"/>
      <c r="IV65" s="318"/>
      <c r="IW65" s="318"/>
      <c r="IX65" s="318"/>
      <c r="IY65" s="319"/>
      <c r="IZ65" s="320"/>
      <c r="JA65" s="320"/>
      <c r="JB65" s="320"/>
      <c r="JC65" s="320"/>
      <c r="JD65" s="320"/>
      <c r="JE65" s="320"/>
      <c r="JF65" s="320"/>
      <c r="JG65" s="320"/>
      <c r="JH65" s="320"/>
      <c r="JI65" s="320"/>
      <c r="JJ65" s="320"/>
      <c r="JK65" s="393"/>
      <c r="JL65" s="393"/>
    </row>
    <row r="66" spans="2:272" ht="15" x14ac:dyDescent="0.25">
      <c r="C66" s="357" t="s">
        <v>304</v>
      </c>
      <c r="D66" s="358"/>
      <c r="E66" s="358">
        <f>SUM(E44, E62, E65)</f>
        <v>27</v>
      </c>
      <c r="G66" s="16"/>
      <c r="H66" s="13"/>
      <c r="M66" s="407"/>
      <c r="N66" s="408"/>
      <c r="O66" s="408"/>
      <c r="P66" s="408"/>
      <c r="Q66" s="408"/>
      <c r="R66" s="408"/>
      <c r="S66" s="408"/>
      <c r="T66" s="408"/>
      <c r="U66" s="408"/>
      <c r="V66" s="408"/>
      <c r="W66" s="408"/>
      <c r="X66" s="408"/>
      <c r="Y66" s="408"/>
      <c r="Z66" s="408"/>
      <c r="AA66" s="408"/>
      <c r="AB66" s="408"/>
      <c r="AC66" s="408"/>
    </row>
    <row r="67" spans="2:272" ht="15" x14ac:dyDescent="0.25">
      <c r="B67" s="330"/>
      <c r="C67" s="369"/>
      <c r="D67" s="332"/>
      <c r="E67" s="330"/>
      <c r="F67" s="330"/>
      <c r="G67" s="330"/>
      <c r="H67" s="330"/>
      <c r="I67" s="333"/>
      <c r="J67" s="334"/>
      <c r="K67" s="334"/>
      <c r="L67" s="335"/>
      <c r="M67" s="336"/>
      <c r="N67" s="337"/>
      <c r="O67" s="338"/>
      <c r="P67" s="338"/>
      <c r="Q67" s="339"/>
      <c r="R67" s="337"/>
      <c r="S67" s="338"/>
      <c r="T67" s="338"/>
      <c r="U67" s="371"/>
      <c r="V67" s="337"/>
      <c r="W67" s="338"/>
      <c r="X67" s="338"/>
      <c r="Y67" s="339"/>
      <c r="Z67" s="337"/>
      <c r="AA67" s="339"/>
      <c r="AB67" s="337"/>
      <c r="AC67" s="339"/>
      <c r="AD67" s="337"/>
      <c r="AE67" s="338"/>
      <c r="AF67" s="339"/>
      <c r="AG67" s="337"/>
      <c r="AH67" s="338"/>
      <c r="AI67" s="339"/>
      <c r="AJ67" s="337"/>
      <c r="AK67" s="338"/>
      <c r="AL67" s="339"/>
      <c r="AM67" s="337"/>
      <c r="AN67" s="338"/>
      <c r="AO67" s="339"/>
      <c r="AP67" s="337"/>
      <c r="AQ67" s="338"/>
      <c r="AR67" s="339"/>
      <c r="AS67" s="337"/>
      <c r="AT67" s="338"/>
      <c r="AU67" s="339"/>
      <c r="AV67" s="337"/>
      <c r="AW67" s="338"/>
      <c r="AX67" s="339"/>
      <c r="AY67" s="337"/>
      <c r="AZ67" s="338"/>
      <c r="BA67" s="339"/>
      <c r="BB67" s="337"/>
      <c r="BC67" s="338"/>
      <c r="BD67" s="339"/>
      <c r="BE67" s="337"/>
      <c r="BF67" s="338"/>
      <c r="BG67" s="339"/>
      <c r="BH67" s="337"/>
      <c r="BI67" s="338"/>
      <c r="BJ67" s="339"/>
      <c r="BK67" s="337"/>
      <c r="BL67" s="338"/>
      <c r="BM67" s="339"/>
      <c r="BN67" s="337"/>
      <c r="BO67" s="338"/>
      <c r="BP67" s="339"/>
      <c r="BQ67" s="337"/>
      <c r="BR67" s="338"/>
      <c r="BS67" s="339"/>
      <c r="BT67" s="337"/>
      <c r="BU67" s="338"/>
      <c r="BV67" s="339"/>
      <c r="BW67" s="337"/>
      <c r="BX67" s="338"/>
      <c r="BY67" s="339"/>
      <c r="BZ67" s="337"/>
      <c r="CA67" s="338"/>
      <c r="CB67" s="339"/>
      <c r="CC67" s="337"/>
      <c r="CD67" s="340"/>
      <c r="CE67" s="339"/>
      <c r="CF67" s="337"/>
      <c r="CG67" s="338"/>
      <c r="CH67" s="339"/>
      <c r="CI67" s="337"/>
      <c r="CJ67" s="338"/>
      <c r="CK67" s="339"/>
      <c r="CL67" s="337"/>
      <c r="CM67" s="338"/>
      <c r="CN67" s="338"/>
      <c r="CO67" s="338"/>
      <c r="CP67" s="338"/>
      <c r="CQ67" s="339"/>
      <c r="CR67" s="337"/>
      <c r="CS67" s="338"/>
      <c r="CT67" s="339"/>
      <c r="CU67" s="337"/>
      <c r="CV67" s="338"/>
      <c r="CW67" s="339"/>
      <c r="CX67" s="337"/>
      <c r="CY67" s="338"/>
      <c r="CZ67" s="339"/>
      <c r="DA67" s="337"/>
      <c r="DB67" s="338"/>
      <c r="DC67" s="339"/>
      <c r="DD67" s="337"/>
      <c r="DE67" s="338"/>
      <c r="DF67" s="339"/>
      <c r="DG67" s="337"/>
      <c r="DH67" s="338"/>
      <c r="DI67" s="339"/>
      <c r="DJ67" s="337"/>
      <c r="DK67" s="338"/>
      <c r="DL67" s="339"/>
      <c r="DM67" s="337"/>
      <c r="DN67" s="338"/>
      <c r="DO67" s="339"/>
      <c r="DP67" s="331"/>
      <c r="DQ67" s="341"/>
      <c r="DR67" s="341"/>
      <c r="DS67" s="342"/>
      <c r="DT67" s="336"/>
      <c r="DU67" s="343"/>
      <c r="DV67" s="344"/>
      <c r="DW67" s="345"/>
      <c r="DX67" s="346"/>
      <c r="DY67" s="346"/>
      <c r="DZ67" s="346"/>
      <c r="EA67" s="346"/>
      <c r="EB67" s="347"/>
      <c r="EC67" s="348"/>
      <c r="ED67" s="348"/>
      <c r="EE67" s="348"/>
      <c r="EF67" s="348"/>
      <c r="EG67" s="348"/>
      <c r="EH67" s="348"/>
      <c r="EI67" s="348"/>
      <c r="EJ67" s="348"/>
      <c r="EK67" s="349"/>
      <c r="EL67" s="350"/>
      <c r="EM67" s="350"/>
      <c r="EN67" s="350"/>
      <c r="EO67" s="350"/>
      <c r="EP67" s="350"/>
      <c r="EQ67" s="350"/>
      <c r="ER67" s="350"/>
      <c r="ES67" s="350"/>
      <c r="ET67" s="351"/>
      <c r="EU67" s="352"/>
      <c r="EV67" s="352"/>
      <c r="EW67" s="352"/>
      <c r="EX67" s="352"/>
      <c r="EY67" s="352"/>
      <c r="EZ67" s="352"/>
      <c r="FA67" s="352"/>
      <c r="FB67" s="352"/>
      <c r="FC67" s="352"/>
      <c r="FD67" s="352"/>
      <c r="FE67" s="352"/>
      <c r="FF67" s="353"/>
      <c r="FG67" s="345"/>
      <c r="FH67" s="346"/>
      <c r="FI67" s="346"/>
      <c r="FJ67" s="346"/>
      <c r="FK67" s="346"/>
      <c r="FL67" s="347"/>
      <c r="FM67" s="348"/>
      <c r="FN67" s="348"/>
      <c r="FO67" s="348"/>
      <c r="FP67" s="348"/>
      <c r="FQ67" s="348"/>
      <c r="FR67" s="348"/>
      <c r="FS67" s="348"/>
      <c r="FT67" s="348"/>
      <c r="FU67" s="349"/>
      <c r="FV67" s="350"/>
      <c r="FW67" s="350"/>
      <c r="FX67" s="350"/>
      <c r="FY67" s="350"/>
      <c r="FZ67" s="350"/>
      <c r="GA67" s="350"/>
      <c r="GB67" s="350"/>
      <c r="GC67" s="350"/>
      <c r="GD67" s="351"/>
      <c r="GE67" s="352"/>
      <c r="GF67" s="352"/>
      <c r="GG67" s="352"/>
      <c r="GH67" s="352"/>
      <c r="GI67" s="352"/>
      <c r="GJ67" s="352"/>
      <c r="GK67" s="352"/>
      <c r="GL67" s="352"/>
      <c r="GM67" s="352"/>
      <c r="GN67" s="352"/>
      <c r="GO67" s="352"/>
      <c r="GP67" s="353"/>
      <c r="GQ67" s="345"/>
      <c r="GR67" s="346"/>
      <c r="GS67" s="346"/>
      <c r="GT67" s="346"/>
      <c r="GU67" s="346"/>
      <c r="GV67" s="347"/>
      <c r="GW67" s="348"/>
      <c r="GX67" s="348"/>
      <c r="GY67" s="348"/>
      <c r="GZ67" s="348"/>
      <c r="HA67" s="348"/>
      <c r="HB67" s="348"/>
      <c r="HC67" s="348"/>
      <c r="HD67" s="348"/>
      <c r="HE67" s="349"/>
      <c r="HF67" s="350"/>
      <c r="HG67" s="350"/>
      <c r="HH67" s="350"/>
      <c r="HI67" s="350"/>
      <c r="HJ67" s="350"/>
      <c r="HK67" s="350"/>
      <c r="HL67" s="350"/>
      <c r="HM67" s="350"/>
      <c r="HN67" s="351"/>
      <c r="HO67" s="352"/>
      <c r="HP67" s="352"/>
      <c r="HQ67" s="352"/>
      <c r="HR67" s="352"/>
      <c r="HS67" s="352"/>
      <c r="HT67" s="352"/>
      <c r="HU67" s="352"/>
      <c r="HV67" s="352"/>
      <c r="HW67" s="352"/>
      <c r="HX67" s="352"/>
      <c r="HY67" s="352"/>
      <c r="HZ67" s="353"/>
      <c r="IA67" s="354"/>
      <c r="IB67" s="345"/>
      <c r="IC67" s="346"/>
      <c r="ID67" s="346"/>
      <c r="IE67" s="346"/>
      <c r="IF67" s="346"/>
      <c r="IG67" s="347"/>
      <c r="IH67" s="348"/>
      <c r="II67" s="348"/>
      <c r="IJ67" s="348"/>
      <c r="IK67" s="348"/>
      <c r="IL67" s="348"/>
      <c r="IM67" s="348"/>
      <c r="IN67" s="348"/>
      <c r="IO67" s="348"/>
      <c r="IP67" s="349"/>
      <c r="IQ67" s="350"/>
      <c r="IR67" s="350"/>
      <c r="IS67" s="350"/>
      <c r="IT67" s="350"/>
      <c r="IU67" s="350"/>
      <c r="IV67" s="350"/>
      <c r="IW67" s="350"/>
      <c r="IX67" s="350"/>
      <c r="IY67" s="351"/>
      <c r="IZ67" s="352"/>
      <c r="JA67" s="352"/>
      <c r="JB67" s="352"/>
      <c r="JC67" s="352"/>
      <c r="JD67" s="352"/>
      <c r="JE67" s="352"/>
      <c r="JF67" s="352"/>
      <c r="JG67" s="352"/>
      <c r="JH67" s="352"/>
      <c r="JI67" s="352"/>
      <c r="JJ67" s="352"/>
      <c r="JK67" s="391"/>
      <c r="JL67" s="391"/>
    </row>
    <row r="68" spans="2:272" ht="15" x14ac:dyDescent="0.25">
      <c r="B68" s="330"/>
      <c r="C68" s="369"/>
      <c r="D68" s="332"/>
      <c r="E68" s="330"/>
      <c r="F68" s="330"/>
      <c r="G68" s="330"/>
      <c r="H68" s="330"/>
      <c r="I68" s="333"/>
      <c r="J68" s="334"/>
      <c r="K68" s="334"/>
      <c r="L68" s="335"/>
      <c r="M68" s="336"/>
      <c r="N68" s="337"/>
      <c r="O68" s="338"/>
      <c r="P68" s="338"/>
      <c r="Q68" s="339"/>
      <c r="R68" s="337"/>
      <c r="S68" s="338"/>
      <c r="T68" s="338"/>
      <c r="U68" s="371"/>
      <c r="V68" s="337"/>
      <c r="W68" s="338"/>
      <c r="X68" s="338"/>
      <c r="Y68" s="339"/>
      <c r="Z68" s="337"/>
      <c r="AA68" s="339"/>
      <c r="AB68" s="337"/>
      <c r="AC68" s="339"/>
      <c r="AD68" s="337"/>
      <c r="AE68" s="338"/>
      <c r="AF68" s="339"/>
      <c r="AG68" s="337"/>
      <c r="AH68" s="338"/>
      <c r="AI68" s="339"/>
      <c r="AJ68" s="337"/>
      <c r="AK68" s="338"/>
      <c r="AL68" s="339"/>
      <c r="AM68" s="337"/>
      <c r="AN68" s="338"/>
      <c r="AO68" s="339"/>
      <c r="AP68" s="337"/>
      <c r="AQ68" s="338"/>
      <c r="AR68" s="339"/>
      <c r="AS68" s="337"/>
      <c r="AT68" s="338"/>
      <c r="AU68" s="339"/>
      <c r="AV68" s="337"/>
      <c r="AW68" s="338"/>
      <c r="AX68" s="339"/>
      <c r="AY68" s="337"/>
      <c r="AZ68" s="338"/>
      <c r="BA68" s="339"/>
      <c r="BB68" s="337"/>
      <c r="BC68" s="338"/>
      <c r="BD68" s="339"/>
      <c r="BE68" s="337"/>
      <c r="BF68" s="338"/>
      <c r="BG68" s="339"/>
      <c r="BH68" s="337"/>
      <c r="BI68" s="338"/>
      <c r="BJ68" s="339"/>
      <c r="BK68" s="337"/>
      <c r="BL68" s="338"/>
      <c r="BM68" s="339"/>
      <c r="BN68" s="337"/>
      <c r="BO68" s="338"/>
      <c r="BP68" s="339"/>
      <c r="BQ68" s="337"/>
      <c r="BR68" s="338"/>
      <c r="BS68" s="339"/>
      <c r="BT68" s="337"/>
      <c r="BU68" s="338"/>
      <c r="BV68" s="339"/>
      <c r="BW68" s="337"/>
      <c r="BX68" s="338"/>
      <c r="BY68" s="339"/>
      <c r="BZ68" s="337"/>
      <c r="CA68" s="338"/>
      <c r="CB68" s="339"/>
      <c r="CC68" s="337"/>
      <c r="CD68" s="340"/>
      <c r="CE68" s="339"/>
      <c r="CF68" s="337"/>
      <c r="CG68" s="338"/>
      <c r="CH68" s="339"/>
      <c r="CI68" s="337"/>
      <c r="CJ68" s="338"/>
      <c r="CK68" s="339"/>
      <c r="CL68" s="337"/>
      <c r="CM68" s="338"/>
      <c r="CN68" s="338"/>
      <c r="CO68" s="338"/>
      <c r="CP68" s="338"/>
      <c r="CQ68" s="339"/>
      <c r="CR68" s="337"/>
      <c r="CS68" s="338"/>
      <c r="CT68" s="339"/>
      <c r="CU68" s="337"/>
      <c r="CV68" s="338"/>
      <c r="CW68" s="339"/>
      <c r="CX68" s="337"/>
      <c r="CY68" s="338"/>
      <c r="CZ68" s="339"/>
      <c r="DA68" s="337"/>
      <c r="DB68" s="338"/>
      <c r="DC68" s="339"/>
      <c r="DD68" s="337"/>
      <c r="DE68" s="338"/>
      <c r="DF68" s="339"/>
      <c r="DG68" s="337"/>
      <c r="DH68" s="338"/>
      <c r="DI68" s="339"/>
      <c r="DJ68" s="337"/>
      <c r="DK68" s="338"/>
      <c r="DL68" s="339"/>
      <c r="DM68" s="337"/>
      <c r="DN68" s="338"/>
      <c r="DO68" s="339"/>
      <c r="DP68" s="331"/>
      <c r="DQ68" s="341"/>
      <c r="DR68" s="341"/>
      <c r="DS68" s="342"/>
      <c r="DT68" s="336"/>
      <c r="DU68" s="343"/>
      <c r="DV68" s="344"/>
      <c r="DW68" s="345"/>
      <c r="DX68" s="346"/>
      <c r="DY68" s="346"/>
      <c r="DZ68" s="346"/>
      <c r="EA68" s="346"/>
      <c r="EB68" s="347"/>
      <c r="EC68" s="348"/>
      <c r="ED68" s="348"/>
      <c r="EE68" s="348"/>
      <c r="EF68" s="348"/>
      <c r="EG68" s="348"/>
      <c r="EH68" s="348"/>
      <c r="EI68" s="348"/>
      <c r="EJ68" s="348"/>
      <c r="EK68" s="349"/>
      <c r="EL68" s="350"/>
      <c r="EM68" s="350"/>
      <c r="EN68" s="350"/>
      <c r="EO68" s="350"/>
      <c r="EP68" s="350"/>
      <c r="EQ68" s="350"/>
      <c r="ER68" s="350"/>
      <c r="ES68" s="350"/>
      <c r="ET68" s="351"/>
      <c r="EU68" s="352"/>
      <c r="EV68" s="352"/>
      <c r="EW68" s="352"/>
      <c r="EX68" s="352"/>
      <c r="EY68" s="352"/>
      <c r="EZ68" s="352"/>
      <c r="FA68" s="352"/>
      <c r="FB68" s="352"/>
      <c r="FC68" s="352"/>
      <c r="FD68" s="352"/>
      <c r="FE68" s="352"/>
      <c r="FF68" s="353"/>
      <c r="FG68" s="345"/>
      <c r="FH68" s="346"/>
      <c r="FI68" s="346"/>
      <c r="FJ68" s="346"/>
      <c r="FK68" s="346"/>
      <c r="FL68" s="347"/>
      <c r="FM68" s="348"/>
      <c r="FN68" s="348"/>
      <c r="FO68" s="348"/>
      <c r="FP68" s="348"/>
      <c r="FQ68" s="348"/>
      <c r="FR68" s="348"/>
      <c r="FS68" s="348"/>
      <c r="FT68" s="348"/>
      <c r="FU68" s="349"/>
      <c r="FV68" s="350"/>
      <c r="FW68" s="350"/>
      <c r="FX68" s="350"/>
      <c r="FY68" s="350"/>
      <c r="FZ68" s="350"/>
      <c r="GA68" s="350"/>
      <c r="GB68" s="350"/>
      <c r="GC68" s="350"/>
      <c r="GD68" s="351"/>
      <c r="GE68" s="352"/>
      <c r="GF68" s="352"/>
      <c r="GG68" s="352"/>
      <c r="GH68" s="352"/>
      <c r="GI68" s="352"/>
      <c r="GJ68" s="352"/>
      <c r="GK68" s="352"/>
      <c r="GL68" s="352"/>
      <c r="GM68" s="352"/>
      <c r="GN68" s="352"/>
      <c r="GO68" s="352"/>
      <c r="GP68" s="353"/>
      <c r="GQ68" s="345"/>
      <c r="GR68" s="346"/>
      <c r="GS68" s="346"/>
      <c r="GT68" s="346"/>
      <c r="GU68" s="346"/>
      <c r="GV68" s="347"/>
      <c r="GW68" s="348"/>
      <c r="GX68" s="348"/>
      <c r="GY68" s="348"/>
      <c r="GZ68" s="348"/>
      <c r="HA68" s="348"/>
      <c r="HB68" s="348"/>
      <c r="HC68" s="348"/>
      <c r="HD68" s="348"/>
      <c r="HE68" s="349"/>
      <c r="HF68" s="350"/>
      <c r="HG68" s="350"/>
      <c r="HH68" s="350"/>
      <c r="HI68" s="350"/>
      <c r="HJ68" s="350"/>
      <c r="HK68" s="350"/>
      <c r="HL68" s="350"/>
      <c r="HM68" s="350"/>
      <c r="HN68" s="351"/>
      <c r="HO68" s="352"/>
      <c r="HP68" s="352"/>
      <c r="HQ68" s="352"/>
      <c r="HR68" s="352"/>
      <c r="HS68" s="352"/>
      <c r="HT68" s="352"/>
      <c r="HU68" s="352"/>
      <c r="HV68" s="352"/>
      <c r="HW68" s="352"/>
      <c r="HX68" s="352"/>
      <c r="HY68" s="352"/>
      <c r="HZ68" s="353"/>
      <c r="IA68" s="354"/>
      <c r="IB68" s="345"/>
      <c r="IC68" s="346"/>
      <c r="ID68" s="346"/>
      <c r="IE68" s="346"/>
      <c r="IF68" s="346"/>
      <c r="IG68" s="347"/>
      <c r="IH68" s="348"/>
      <c r="II68" s="348"/>
      <c r="IJ68" s="348"/>
      <c r="IK68" s="348"/>
      <c r="IL68" s="348"/>
      <c r="IM68" s="348"/>
      <c r="IN68" s="348"/>
      <c r="IO68" s="348"/>
      <c r="IP68" s="349"/>
      <c r="IQ68" s="350"/>
      <c r="IR68" s="350"/>
      <c r="IS68" s="350"/>
      <c r="IT68" s="350"/>
      <c r="IU68" s="350"/>
      <c r="IV68" s="350"/>
      <c r="IW68" s="350"/>
      <c r="IX68" s="350"/>
      <c r="IY68" s="351"/>
      <c r="IZ68" s="352"/>
      <c r="JA68" s="352"/>
      <c r="JB68" s="352"/>
      <c r="JC68" s="352"/>
      <c r="JD68" s="352"/>
      <c r="JE68" s="352"/>
      <c r="JF68" s="352"/>
      <c r="JG68" s="352"/>
      <c r="JH68" s="352"/>
      <c r="JI68" s="352"/>
      <c r="JJ68" s="352"/>
      <c r="JK68" s="391"/>
      <c r="JL68" s="391"/>
    </row>
    <row r="69" spans="2:272" ht="15" x14ac:dyDescent="0.25">
      <c r="C69" s="356" t="s">
        <v>305</v>
      </c>
      <c r="D69" s="310"/>
      <c r="E69" s="355">
        <f>COUNTIF(E67:E68, 7)</f>
        <v>0</v>
      </c>
      <c r="F69" s="311"/>
      <c r="G69" s="323"/>
      <c r="H69" s="311"/>
      <c r="I69" s="323"/>
      <c r="J69" s="323"/>
      <c r="K69" s="323"/>
      <c r="L69" s="323"/>
      <c r="M69" s="395"/>
      <c r="N69" s="324"/>
      <c r="O69" s="325"/>
      <c r="P69" s="325"/>
      <c r="Q69" s="326"/>
      <c r="R69" s="324"/>
      <c r="S69" s="325"/>
      <c r="T69" s="325"/>
      <c r="U69" s="325"/>
      <c r="V69" s="324"/>
      <c r="W69" s="325"/>
      <c r="X69" s="325"/>
      <c r="Y69" s="326"/>
      <c r="Z69" s="324"/>
      <c r="AA69" s="326"/>
      <c r="AB69" s="324"/>
      <c r="AC69" s="326"/>
      <c r="AD69" s="324"/>
      <c r="AE69" s="325"/>
      <c r="AF69" s="326"/>
      <c r="AG69" s="324"/>
      <c r="AH69" s="325"/>
      <c r="AI69" s="326"/>
      <c r="AJ69" s="324"/>
      <c r="AK69" s="325"/>
      <c r="AL69" s="326"/>
      <c r="AM69" s="324"/>
      <c r="AN69" s="325"/>
      <c r="AO69" s="326"/>
      <c r="AP69" s="324"/>
      <c r="AQ69" s="325"/>
      <c r="AR69" s="326"/>
      <c r="AS69" s="324"/>
      <c r="AT69" s="325"/>
      <c r="AU69" s="326"/>
      <c r="AV69" s="324"/>
      <c r="AW69" s="325"/>
      <c r="AX69" s="326"/>
      <c r="AY69" s="324"/>
      <c r="AZ69" s="325"/>
      <c r="BA69" s="326"/>
      <c r="BB69" s="324"/>
      <c r="BC69" s="325"/>
      <c r="BD69" s="326"/>
      <c r="BE69" s="324"/>
      <c r="BF69" s="325"/>
      <c r="BG69" s="326"/>
      <c r="BH69" s="324"/>
      <c r="BI69" s="325"/>
      <c r="BJ69" s="326"/>
      <c r="BK69" s="324"/>
      <c r="BL69" s="325"/>
      <c r="BM69" s="326"/>
      <c r="BN69" s="324"/>
      <c r="BO69" s="325"/>
      <c r="BP69" s="326"/>
      <c r="BQ69" s="324"/>
      <c r="BR69" s="325"/>
      <c r="BS69" s="326"/>
      <c r="BT69" s="324"/>
      <c r="BU69" s="325"/>
      <c r="BV69" s="326"/>
      <c r="BW69" s="324"/>
      <c r="BX69" s="325"/>
      <c r="BY69" s="326"/>
      <c r="BZ69" s="324"/>
      <c r="CA69" s="325"/>
      <c r="CB69" s="326"/>
      <c r="CC69" s="324"/>
      <c r="CD69" s="325"/>
      <c r="CE69" s="325"/>
      <c r="CF69" s="324"/>
      <c r="CG69" s="325"/>
      <c r="CH69" s="326"/>
      <c r="CI69" s="324"/>
      <c r="CJ69" s="325"/>
      <c r="CK69" s="326"/>
      <c r="CL69" s="324" t="s">
        <v>207</v>
      </c>
      <c r="CM69" s="325"/>
      <c r="CN69" s="325"/>
      <c r="CO69" s="325"/>
      <c r="CP69" s="325"/>
      <c r="CQ69" s="326"/>
      <c r="CR69" s="324"/>
      <c r="CS69" s="325"/>
      <c r="CT69" s="326"/>
      <c r="CU69" s="324"/>
      <c r="CV69" s="325"/>
      <c r="CW69" s="326"/>
      <c r="CX69" s="324" t="s">
        <v>208</v>
      </c>
      <c r="CY69" s="325"/>
      <c r="CZ69" s="325"/>
      <c r="DA69" s="325"/>
      <c r="DB69" s="325"/>
      <c r="DC69" s="325"/>
      <c r="DD69" s="325"/>
      <c r="DE69" s="325"/>
      <c r="DF69" s="325"/>
      <c r="DG69" s="325"/>
      <c r="DH69" s="325"/>
      <c r="DI69" s="325"/>
      <c r="DJ69" s="325"/>
      <c r="DK69" s="325"/>
      <c r="DL69" s="325"/>
      <c r="DM69" s="325"/>
      <c r="DN69" s="325"/>
      <c r="DO69" s="326"/>
      <c r="DP69" s="323"/>
      <c r="DQ69" s="323"/>
      <c r="DR69" s="323"/>
      <c r="DS69" s="327"/>
      <c r="DT69" s="311"/>
      <c r="DU69" s="328"/>
      <c r="DV69" s="312"/>
      <c r="DW69" s="313"/>
      <c r="DX69" s="314"/>
      <c r="DY69" s="314"/>
      <c r="DZ69" s="314"/>
      <c r="EA69" s="314"/>
      <c r="EB69" s="315"/>
      <c r="EC69" s="316"/>
      <c r="ED69" s="316"/>
      <c r="EE69" s="316"/>
      <c r="EF69" s="316"/>
      <c r="EG69" s="316"/>
      <c r="EH69" s="316"/>
      <c r="EI69" s="316"/>
      <c r="EJ69" s="316"/>
      <c r="EK69" s="317"/>
      <c r="EL69" s="318"/>
      <c r="EM69" s="318"/>
      <c r="EN69" s="318"/>
      <c r="EO69" s="318"/>
      <c r="EP69" s="318"/>
      <c r="EQ69" s="318"/>
      <c r="ER69" s="318"/>
      <c r="ES69" s="318"/>
      <c r="ET69" s="319"/>
      <c r="EU69" s="320"/>
      <c r="EV69" s="320"/>
      <c r="EW69" s="320"/>
      <c r="EX69" s="320"/>
      <c r="EY69" s="320"/>
      <c r="EZ69" s="320"/>
      <c r="FA69" s="320"/>
      <c r="FB69" s="320"/>
      <c r="FC69" s="320"/>
      <c r="FD69" s="320"/>
      <c r="FE69" s="320"/>
      <c r="FF69" s="321"/>
      <c r="FG69" s="313"/>
      <c r="FH69" s="314"/>
      <c r="FI69" s="314"/>
      <c r="FJ69" s="314"/>
      <c r="FK69" s="314"/>
      <c r="FL69" s="315"/>
      <c r="FM69" s="316"/>
      <c r="FN69" s="316"/>
      <c r="FO69" s="316"/>
      <c r="FP69" s="316"/>
      <c r="FQ69" s="316"/>
      <c r="FR69" s="316"/>
      <c r="FS69" s="316"/>
      <c r="FT69" s="316"/>
      <c r="FU69" s="317"/>
      <c r="FV69" s="318"/>
      <c r="FW69" s="318"/>
      <c r="FX69" s="318"/>
      <c r="FY69" s="318"/>
      <c r="FZ69" s="318"/>
      <c r="GA69" s="318"/>
      <c r="GB69" s="318"/>
      <c r="GC69" s="318"/>
      <c r="GD69" s="319"/>
      <c r="GE69" s="320"/>
      <c r="GF69" s="320"/>
      <c r="GG69" s="320"/>
      <c r="GH69" s="320"/>
      <c r="GI69" s="320"/>
      <c r="GJ69" s="320"/>
      <c r="GK69" s="320"/>
      <c r="GL69" s="320"/>
      <c r="GM69" s="320"/>
      <c r="GN69" s="320"/>
      <c r="GO69" s="320"/>
      <c r="GP69" s="321"/>
      <c r="GQ69" s="313"/>
      <c r="GR69" s="314"/>
      <c r="GS69" s="314"/>
      <c r="GT69" s="314"/>
      <c r="GU69" s="314"/>
      <c r="GV69" s="315"/>
      <c r="GW69" s="316"/>
      <c r="GX69" s="316"/>
      <c r="GY69" s="316"/>
      <c r="GZ69" s="316"/>
      <c r="HA69" s="316"/>
      <c r="HB69" s="316"/>
      <c r="HC69" s="316"/>
      <c r="HD69" s="316"/>
      <c r="HE69" s="317"/>
      <c r="HF69" s="318"/>
      <c r="HG69" s="318"/>
      <c r="HH69" s="318"/>
      <c r="HI69" s="318"/>
      <c r="HJ69" s="318"/>
      <c r="HK69" s="318"/>
      <c r="HL69" s="318"/>
      <c r="HM69" s="318"/>
      <c r="HN69" s="319"/>
      <c r="HO69" s="320"/>
      <c r="HP69" s="320"/>
      <c r="HQ69" s="320"/>
      <c r="HR69" s="320"/>
      <c r="HS69" s="320"/>
      <c r="HT69" s="320"/>
      <c r="HU69" s="320"/>
      <c r="HV69" s="320"/>
      <c r="HW69" s="320"/>
      <c r="HX69" s="320"/>
      <c r="HY69" s="320"/>
      <c r="HZ69" s="321"/>
      <c r="IA69" s="322"/>
      <c r="IB69" s="313"/>
      <c r="IC69" s="314"/>
      <c r="ID69" s="314"/>
      <c r="IE69" s="314"/>
      <c r="IF69" s="314"/>
      <c r="IG69" s="315"/>
      <c r="IH69" s="316"/>
      <c r="II69" s="316"/>
      <c r="IJ69" s="316"/>
      <c r="IK69" s="316"/>
      <c r="IL69" s="316"/>
      <c r="IM69" s="316"/>
      <c r="IN69" s="316"/>
      <c r="IO69" s="316"/>
      <c r="IP69" s="317"/>
      <c r="IQ69" s="318"/>
      <c r="IR69" s="318"/>
      <c r="IS69" s="318"/>
      <c r="IT69" s="318"/>
      <c r="IU69" s="318"/>
      <c r="IV69" s="318"/>
      <c r="IW69" s="318"/>
      <c r="IX69" s="318"/>
      <c r="IY69" s="319"/>
      <c r="IZ69" s="320"/>
      <c r="JA69" s="320"/>
      <c r="JB69" s="320"/>
      <c r="JC69" s="320"/>
      <c r="JD69" s="320"/>
      <c r="JE69" s="320"/>
      <c r="JF69" s="320"/>
      <c r="JG69" s="320"/>
      <c r="JH69" s="320"/>
      <c r="JI69" s="320"/>
      <c r="JJ69" s="320"/>
      <c r="JK69" s="393"/>
      <c r="JL69" s="393"/>
    </row>
    <row r="70" spans="2:272" ht="15" x14ac:dyDescent="0.25">
      <c r="B70" s="330"/>
      <c r="C70" s="369"/>
      <c r="D70" s="332"/>
      <c r="E70" s="330"/>
      <c r="F70" s="330"/>
      <c r="G70" s="330"/>
      <c r="H70" s="330"/>
      <c r="I70" s="333"/>
      <c r="J70" s="334"/>
      <c r="K70" s="334"/>
      <c r="L70" s="335"/>
      <c r="M70" s="336"/>
      <c r="N70" s="337"/>
      <c r="O70" s="338"/>
      <c r="P70" s="338"/>
      <c r="Q70" s="339"/>
      <c r="R70" s="337"/>
      <c r="S70" s="338"/>
      <c r="T70" s="338"/>
      <c r="U70" s="371"/>
      <c r="V70" s="337"/>
      <c r="W70" s="338"/>
      <c r="X70" s="338"/>
      <c r="Y70" s="339"/>
      <c r="Z70" s="337"/>
      <c r="AA70" s="339"/>
      <c r="AB70" s="337"/>
      <c r="AC70" s="339"/>
      <c r="AD70" s="337"/>
      <c r="AE70" s="338"/>
      <c r="AF70" s="339"/>
      <c r="AG70" s="337"/>
      <c r="AH70" s="338"/>
      <c r="AI70" s="339"/>
      <c r="AJ70" s="337"/>
      <c r="AK70" s="338"/>
      <c r="AL70" s="339"/>
      <c r="AM70" s="337"/>
      <c r="AN70" s="338"/>
      <c r="AO70" s="339"/>
      <c r="AP70" s="337"/>
      <c r="AQ70" s="338"/>
      <c r="AR70" s="339"/>
      <c r="AS70" s="337"/>
      <c r="AT70" s="338"/>
      <c r="AU70" s="339"/>
      <c r="AV70" s="337"/>
      <c r="AW70" s="338"/>
      <c r="AX70" s="339"/>
      <c r="AY70" s="337"/>
      <c r="AZ70" s="338"/>
      <c r="BA70" s="339"/>
      <c r="BB70" s="337"/>
      <c r="BC70" s="338"/>
      <c r="BD70" s="339"/>
      <c r="BE70" s="337"/>
      <c r="BF70" s="338"/>
      <c r="BG70" s="339"/>
      <c r="BH70" s="337"/>
      <c r="BI70" s="338"/>
      <c r="BJ70" s="339"/>
      <c r="BK70" s="337"/>
      <c r="BL70" s="338"/>
      <c r="BM70" s="339"/>
      <c r="BN70" s="337"/>
      <c r="BO70" s="338"/>
      <c r="BP70" s="339"/>
      <c r="BQ70" s="337"/>
      <c r="BR70" s="338"/>
      <c r="BS70" s="339"/>
      <c r="BT70" s="337"/>
      <c r="BU70" s="338"/>
      <c r="BV70" s="339"/>
      <c r="BW70" s="337"/>
      <c r="BX70" s="338"/>
      <c r="BY70" s="339"/>
      <c r="BZ70" s="337"/>
      <c r="CA70" s="338"/>
      <c r="CB70" s="339"/>
      <c r="CC70" s="337"/>
      <c r="CD70" s="340"/>
      <c r="CE70" s="339"/>
      <c r="CF70" s="337"/>
      <c r="CG70" s="338"/>
      <c r="CH70" s="339"/>
      <c r="CI70" s="337"/>
      <c r="CJ70" s="338"/>
      <c r="CK70" s="339"/>
      <c r="CL70" s="337"/>
      <c r="CM70" s="338"/>
      <c r="CN70" s="338"/>
      <c r="CO70" s="338"/>
      <c r="CP70" s="338"/>
      <c r="CQ70" s="339"/>
      <c r="CR70" s="337"/>
      <c r="CS70" s="338"/>
      <c r="CT70" s="339"/>
      <c r="CU70" s="337"/>
      <c r="CV70" s="338"/>
      <c r="CW70" s="339"/>
      <c r="CX70" s="337"/>
      <c r="CY70" s="338"/>
      <c r="CZ70" s="339"/>
      <c r="DA70" s="337"/>
      <c r="DB70" s="338"/>
      <c r="DC70" s="339"/>
      <c r="DD70" s="337"/>
      <c r="DE70" s="338"/>
      <c r="DF70" s="339"/>
      <c r="DG70" s="337"/>
      <c r="DH70" s="338"/>
      <c r="DI70" s="339"/>
      <c r="DJ70" s="337"/>
      <c r="DK70" s="338"/>
      <c r="DL70" s="339"/>
      <c r="DM70" s="337"/>
      <c r="DN70" s="338"/>
      <c r="DO70" s="339"/>
      <c r="DP70" s="331"/>
      <c r="DQ70" s="341"/>
      <c r="DR70" s="341"/>
      <c r="DS70" s="342"/>
      <c r="DT70" s="336"/>
      <c r="DU70" s="343"/>
      <c r="DV70" s="344"/>
      <c r="DW70" s="345"/>
      <c r="DX70" s="346"/>
      <c r="DY70" s="346"/>
      <c r="DZ70" s="346"/>
      <c r="EA70" s="346"/>
      <c r="EB70" s="347"/>
      <c r="EC70" s="348"/>
      <c r="ED70" s="348"/>
      <c r="EE70" s="348"/>
      <c r="EF70" s="348"/>
      <c r="EG70" s="348"/>
      <c r="EH70" s="348"/>
      <c r="EI70" s="348"/>
      <c r="EJ70" s="348"/>
      <c r="EK70" s="349"/>
      <c r="EL70" s="350"/>
      <c r="EM70" s="350"/>
      <c r="EN70" s="350"/>
      <c r="EO70" s="350"/>
      <c r="EP70" s="350"/>
      <c r="EQ70" s="350"/>
      <c r="ER70" s="350"/>
      <c r="ES70" s="350"/>
      <c r="ET70" s="351"/>
      <c r="EU70" s="352"/>
      <c r="EV70" s="352"/>
      <c r="EW70" s="352"/>
      <c r="EX70" s="352"/>
      <c r="EY70" s="352"/>
      <c r="EZ70" s="352"/>
      <c r="FA70" s="352"/>
      <c r="FB70" s="352"/>
      <c r="FC70" s="352"/>
      <c r="FD70" s="352"/>
      <c r="FE70" s="352"/>
      <c r="FF70" s="353"/>
      <c r="FG70" s="345"/>
      <c r="FH70" s="346"/>
      <c r="FI70" s="346"/>
      <c r="FJ70" s="346"/>
      <c r="FK70" s="346"/>
      <c r="FL70" s="347"/>
      <c r="FM70" s="348"/>
      <c r="FN70" s="348"/>
      <c r="FO70" s="348"/>
      <c r="FP70" s="348"/>
      <c r="FQ70" s="348"/>
      <c r="FR70" s="348"/>
      <c r="FS70" s="348"/>
      <c r="FT70" s="348"/>
      <c r="FU70" s="349"/>
      <c r="FV70" s="350"/>
      <c r="FW70" s="350"/>
      <c r="FX70" s="350"/>
      <c r="FY70" s="350"/>
      <c r="FZ70" s="350"/>
      <c r="GA70" s="350"/>
      <c r="GB70" s="350"/>
      <c r="GC70" s="350"/>
      <c r="GD70" s="351"/>
      <c r="GE70" s="352"/>
      <c r="GF70" s="352"/>
      <c r="GG70" s="352"/>
      <c r="GH70" s="352"/>
      <c r="GI70" s="352"/>
      <c r="GJ70" s="352"/>
      <c r="GK70" s="352"/>
      <c r="GL70" s="352"/>
      <c r="GM70" s="352"/>
      <c r="GN70" s="352"/>
      <c r="GO70" s="352"/>
      <c r="GP70" s="353"/>
      <c r="GQ70" s="345"/>
      <c r="GR70" s="346"/>
      <c r="GS70" s="346"/>
      <c r="GT70" s="346"/>
      <c r="GU70" s="346"/>
      <c r="GV70" s="347"/>
      <c r="GW70" s="348"/>
      <c r="GX70" s="348"/>
      <c r="GY70" s="348"/>
      <c r="GZ70" s="348"/>
      <c r="HA70" s="348"/>
      <c r="HB70" s="348"/>
      <c r="HC70" s="348"/>
      <c r="HD70" s="348"/>
      <c r="HE70" s="349"/>
      <c r="HF70" s="350"/>
      <c r="HG70" s="350"/>
      <c r="HH70" s="350"/>
      <c r="HI70" s="350"/>
      <c r="HJ70" s="350"/>
      <c r="HK70" s="350"/>
      <c r="HL70" s="350"/>
      <c r="HM70" s="350"/>
      <c r="HN70" s="351"/>
      <c r="HO70" s="352"/>
      <c r="HP70" s="352"/>
      <c r="HQ70" s="352"/>
      <c r="HR70" s="352"/>
      <c r="HS70" s="352"/>
      <c r="HT70" s="352"/>
      <c r="HU70" s="352"/>
      <c r="HV70" s="352"/>
      <c r="HW70" s="352"/>
      <c r="HX70" s="352"/>
      <c r="HY70" s="352"/>
      <c r="HZ70" s="353"/>
      <c r="IA70" s="354"/>
      <c r="IB70" s="345"/>
      <c r="IC70" s="346"/>
      <c r="ID70" s="346"/>
      <c r="IE70" s="346"/>
      <c r="IF70" s="346"/>
      <c r="IG70" s="347"/>
      <c r="IH70" s="348"/>
      <c r="II70" s="348"/>
      <c r="IJ70" s="348"/>
      <c r="IK70" s="348"/>
      <c r="IL70" s="348"/>
      <c r="IM70" s="348"/>
      <c r="IN70" s="348"/>
      <c r="IO70" s="348"/>
      <c r="IP70" s="349"/>
      <c r="IQ70" s="350"/>
      <c r="IR70" s="350"/>
      <c r="IS70" s="350"/>
      <c r="IT70" s="350"/>
      <c r="IU70" s="350"/>
      <c r="IV70" s="350"/>
      <c r="IW70" s="350"/>
      <c r="IX70" s="350"/>
      <c r="IY70" s="351"/>
      <c r="IZ70" s="352"/>
      <c r="JA70" s="352"/>
      <c r="JB70" s="352"/>
      <c r="JC70" s="352"/>
      <c r="JD70" s="352"/>
      <c r="JE70" s="352"/>
      <c r="JF70" s="352"/>
      <c r="JG70" s="352"/>
      <c r="JH70" s="352"/>
      <c r="JI70" s="352"/>
      <c r="JJ70" s="352"/>
      <c r="JK70" s="391"/>
      <c r="JL70" s="391"/>
    </row>
    <row r="71" spans="2:272" ht="15" x14ac:dyDescent="0.25">
      <c r="B71" s="330"/>
      <c r="C71" s="369"/>
      <c r="D71" s="332"/>
      <c r="E71" s="330"/>
      <c r="F71" s="330"/>
      <c r="G71" s="330"/>
      <c r="H71" s="330"/>
      <c r="I71" s="333"/>
      <c r="J71" s="334"/>
      <c r="K71" s="334"/>
      <c r="L71" s="335"/>
      <c r="M71" s="336"/>
      <c r="N71" s="337"/>
      <c r="O71" s="338"/>
      <c r="P71" s="338"/>
      <c r="Q71" s="339"/>
      <c r="R71" s="337"/>
      <c r="S71" s="338"/>
      <c r="T71" s="338"/>
      <c r="U71" s="371"/>
      <c r="V71" s="337"/>
      <c r="W71" s="338"/>
      <c r="X71" s="338"/>
      <c r="Y71" s="339"/>
      <c r="Z71" s="337"/>
      <c r="AA71" s="339"/>
      <c r="AB71" s="337"/>
      <c r="AC71" s="339"/>
      <c r="AD71" s="337"/>
      <c r="AE71" s="338"/>
      <c r="AF71" s="339"/>
      <c r="AG71" s="337"/>
      <c r="AH71" s="338"/>
      <c r="AI71" s="339"/>
      <c r="AJ71" s="337"/>
      <c r="AK71" s="338"/>
      <c r="AL71" s="339"/>
      <c r="AM71" s="337"/>
      <c r="AN71" s="338"/>
      <c r="AO71" s="339"/>
      <c r="AP71" s="337"/>
      <c r="AQ71" s="338"/>
      <c r="AR71" s="339"/>
      <c r="AS71" s="337"/>
      <c r="AT71" s="338"/>
      <c r="AU71" s="339"/>
      <c r="AV71" s="337"/>
      <c r="AW71" s="338"/>
      <c r="AX71" s="339"/>
      <c r="AY71" s="337"/>
      <c r="AZ71" s="338"/>
      <c r="BA71" s="339"/>
      <c r="BB71" s="337"/>
      <c r="BC71" s="338"/>
      <c r="BD71" s="339"/>
      <c r="BE71" s="337"/>
      <c r="BF71" s="338"/>
      <c r="BG71" s="339"/>
      <c r="BH71" s="337"/>
      <c r="BI71" s="338"/>
      <c r="BJ71" s="339"/>
      <c r="BK71" s="337"/>
      <c r="BL71" s="338"/>
      <c r="BM71" s="339"/>
      <c r="BN71" s="337"/>
      <c r="BO71" s="338"/>
      <c r="BP71" s="339"/>
      <c r="BQ71" s="337"/>
      <c r="BR71" s="338"/>
      <c r="BS71" s="339"/>
      <c r="BT71" s="337"/>
      <c r="BU71" s="338"/>
      <c r="BV71" s="339"/>
      <c r="BW71" s="337"/>
      <c r="BX71" s="338"/>
      <c r="BY71" s="339"/>
      <c r="BZ71" s="337"/>
      <c r="CA71" s="338"/>
      <c r="CB71" s="339"/>
      <c r="CC71" s="337"/>
      <c r="CD71" s="340"/>
      <c r="CE71" s="339"/>
      <c r="CF71" s="337"/>
      <c r="CG71" s="338"/>
      <c r="CH71" s="339"/>
      <c r="CI71" s="337"/>
      <c r="CJ71" s="338"/>
      <c r="CK71" s="339"/>
      <c r="CL71" s="337"/>
      <c r="CM71" s="338"/>
      <c r="CN71" s="338"/>
      <c r="CO71" s="338"/>
      <c r="CP71" s="338"/>
      <c r="CQ71" s="339"/>
      <c r="CR71" s="337"/>
      <c r="CS71" s="338"/>
      <c r="CT71" s="339"/>
      <c r="CU71" s="337"/>
      <c r="CV71" s="338"/>
      <c r="CW71" s="339"/>
      <c r="CX71" s="337"/>
      <c r="CY71" s="338"/>
      <c r="CZ71" s="339"/>
      <c r="DA71" s="337"/>
      <c r="DB71" s="338"/>
      <c r="DC71" s="339"/>
      <c r="DD71" s="337"/>
      <c r="DE71" s="338"/>
      <c r="DF71" s="339"/>
      <c r="DG71" s="337"/>
      <c r="DH71" s="338"/>
      <c r="DI71" s="339"/>
      <c r="DJ71" s="337"/>
      <c r="DK71" s="338"/>
      <c r="DL71" s="339"/>
      <c r="DM71" s="337"/>
      <c r="DN71" s="338"/>
      <c r="DO71" s="339"/>
      <c r="DP71" s="331"/>
      <c r="DQ71" s="341"/>
      <c r="DR71" s="341"/>
      <c r="DS71" s="342"/>
      <c r="DT71" s="336"/>
      <c r="DU71" s="343"/>
      <c r="DV71" s="344"/>
      <c r="DW71" s="345"/>
      <c r="DX71" s="346"/>
      <c r="DY71" s="346"/>
      <c r="DZ71" s="346"/>
      <c r="EA71" s="346"/>
      <c r="EB71" s="347"/>
      <c r="EC71" s="348"/>
      <c r="ED71" s="348"/>
      <c r="EE71" s="348"/>
      <c r="EF71" s="348"/>
      <c r="EG71" s="348"/>
      <c r="EH71" s="348"/>
      <c r="EI71" s="348"/>
      <c r="EJ71" s="348"/>
      <c r="EK71" s="349"/>
      <c r="EL71" s="350"/>
      <c r="EM71" s="350"/>
      <c r="EN71" s="350"/>
      <c r="EO71" s="350"/>
      <c r="EP71" s="350"/>
      <c r="EQ71" s="350"/>
      <c r="ER71" s="350"/>
      <c r="ES71" s="350"/>
      <c r="ET71" s="351"/>
      <c r="EU71" s="352"/>
      <c r="EV71" s="352"/>
      <c r="EW71" s="352"/>
      <c r="EX71" s="352"/>
      <c r="EY71" s="352"/>
      <c r="EZ71" s="352"/>
      <c r="FA71" s="352"/>
      <c r="FB71" s="352"/>
      <c r="FC71" s="352"/>
      <c r="FD71" s="352"/>
      <c r="FE71" s="352"/>
      <c r="FF71" s="353"/>
      <c r="FG71" s="345"/>
      <c r="FH71" s="346"/>
      <c r="FI71" s="346"/>
      <c r="FJ71" s="346"/>
      <c r="FK71" s="346"/>
      <c r="FL71" s="347"/>
      <c r="FM71" s="348"/>
      <c r="FN71" s="348"/>
      <c r="FO71" s="348"/>
      <c r="FP71" s="348"/>
      <c r="FQ71" s="348"/>
      <c r="FR71" s="348"/>
      <c r="FS71" s="348"/>
      <c r="FT71" s="348"/>
      <c r="FU71" s="349"/>
      <c r="FV71" s="350"/>
      <c r="FW71" s="350"/>
      <c r="FX71" s="350"/>
      <c r="FY71" s="350"/>
      <c r="FZ71" s="350"/>
      <c r="GA71" s="350"/>
      <c r="GB71" s="350"/>
      <c r="GC71" s="350"/>
      <c r="GD71" s="351"/>
      <c r="GE71" s="352"/>
      <c r="GF71" s="352"/>
      <c r="GG71" s="352"/>
      <c r="GH71" s="352"/>
      <c r="GI71" s="352"/>
      <c r="GJ71" s="352"/>
      <c r="GK71" s="352"/>
      <c r="GL71" s="352"/>
      <c r="GM71" s="352"/>
      <c r="GN71" s="352"/>
      <c r="GO71" s="352"/>
      <c r="GP71" s="353"/>
      <c r="GQ71" s="345"/>
      <c r="GR71" s="346"/>
      <c r="GS71" s="346"/>
      <c r="GT71" s="346"/>
      <c r="GU71" s="346"/>
      <c r="GV71" s="347"/>
      <c r="GW71" s="348"/>
      <c r="GX71" s="348"/>
      <c r="GY71" s="348"/>
      <c r="GZ71" s="348"/>
      <c r="HA71" s="348"/>
      <c r="HB71" s="348"/>
      <c r="HC71" s="348"/>
      <c r="HD71" s="348"/>
      <c r="HE71" s="349"/>
      <c r="HF71" s="350"/>
      <c r="HG71" s="350"/>
      <c r="HH71" s="350"/>
      <c r="HI71" s="350"/>
      <c r="HJ71" s="350"/>
      <c r="HK71" s="350"/>
      <c r="HL71" s="350"/>
      <c r="HM71" s="350"/>
      <c r="HN71" s="351"/>
      <c r="HO71" s="352"/>
      <c r="HP71" s="352"/>
      <c r="HQ71" s="352"/>
      <c r="HR71" s="352"/>
      <c r="HS71" s="352"/>
      <c r="HT71" s="352"/>
      <c r="HU71" s="352"/>
      <c r="HV71" s="352"/>
      <c r="HW71" s="352"/>
      <c r="HX71" s="352"/>
      <c r="HY71" s="352"/>
      <c r="HZ71" s="353"/>
      <c r="IA71" s="354"/>
      <c r="IB71" s="345"/>
      <c r="IC71" s="346"/>
      <c r="ID71" s="346"/>
      <c r="IE71" s="346"/>
      <c r="IF71" s="346"/>
      <c r="IG71" s="347"/>
      <c r="IH71" s="348"/>
      <c r="II71" s="348"/>
      <c r="IJ71" s="348"/>
      <c r="IK71" s="348"/>
      <c r="IL71" s="348"/>
      <c r="IM71" s="348"/>
      <c r="IN71" s="348"/>
      <c r="IO71" s="348"/>
      <c r="IP71" s="349"/>
      <c r="IQ71" s="350"/>
      <c r="IR71" s="350"/>
      <c r="IS71" s="350"/>
      <c r="IT71" s="350"/>
      <c r="IU71" s="350"/>
      <c r="IV71" s="350"/>
      <c r="IW71" s="350"/>
      <c r="IX71" s="350"/>
      <c r="IY71" s="351"/>
      <c r="IZ71" s="352"/>
      <c r="JA71" s="352"/>
      <c r="JB71" s="352"/>
      <c r="JC71" s="352"/>
      <c r="JD71" s="352"/>
      <c r="JE71" s="352"/>
      <c r="JF71" s="352"/>
      <c r="JG71" s="352"/>
      <c r="JH71" s="352"/>
      <c r="JI71" s="352"/>
      <c r="JJ71" s="352"/>
      <c r="JK71" s="391"/>
      <c r="JL71" s="391"/>
    </row>
    <row r="72" spans="2:272" ht="15" x14ac:dyDescent="0.25">
      <c r="C72" s="356" t="s">
        <v>306</v>
      </c>
      <c r="D72" s="310"/>
      <c r="E72" s="355">
        <f>COUNTIF(E70:E71, 8)</f>
        <v>0</v>
      </c>
      <c r="F72" s="311"/>
      <c r="G72" s="323"/>
      <c r="H72" s="311"/>
      <c r="I72" s="323"/>
      <c r="J72" s="323"/>
      <c r="K72" s="323"/>
      <c r="L72" s="323"/>
      <c r="M72" s="395"/>
      <c r="N72" s="324"/>
      <c r="O72" s="325"/>
      <c r="P72" s="325"/>
      <c r="Q72" s="326"/>
      <c r="R72" s="324"/>
      <c r="S72" s="325"/>
      <c r="T72" s="325"/>
      <c r="U72" s="325"/>
      <c r="V72" s="324"/>
      <c r="W72" s="325"/>
      <c r="X72" s="325"/>
      <c r="Y72" s="326"/>
      <c r="Z72" s="324"/>
      <c r="AA72" s="326"/>
      <c r="AB72" s="324"/>
      <c r="AC72" s="326"/>
      <c r="AD72" s="324"/>
      <c r="AE72" s="325"/>
      <c r="AF72" s="326"/>
      <c r="AG72" s="324"/>
      <c r="AH72" s="325"/>
      <c r="AI72" s="326"/>
      <c r="AJ72" s="324"/>
      <c r="AK72" s="325"/>
      <c r="AL72" s="326"/>
      <c r="AM72" s="324"/>
      <c r="AN72" s="325"/>
      <c r="AO72" s="326"/>
      <c r="AP72" s="324"/>
      <c r="AQ72" s="325"/>
      <c r="AR72" s="326"/>
      <c r="AS72" s="324"/>
      <c r="AT72" s="325"/>
      <c r="AU72" s="326"/>
      <c r="AV72" s="324"/>
      <c r="AW72" s="325"/>
      <c r="AX72" s="326"/>
      <c r="AY72" s="324"/>
      <c r="AZ72" s="325"/>
      <c r="BA72" s="326"/>
      <c r="BB72" s="324"/>
      <c r="BC72" s="325"/>
      <c r="BD72" s="326"/>
      <c r="BE72" s="324"/>
      <c r="BF72" s="325"/>
      <c r="BG72" s="326"/>
      <c r="BH72" s="324"/>
      <c r="BI72" s="325"/>
      <c r="BJ72" s="326"/>
      <c r="BK72" s="324"/>
      <c r="BL72" s="325"/>
      <c r="BM72" s="326"/>
      <c r="BN72" s="324"/>
      <c r="BO72" s="325"/>
      <c r="BP72" s="326"/>
      <c r="BQ72" s="324"/>
      <c r="BR72" s="325"/>
      <c r="BS72" s="326"/>
      <c r="BT72" s="324"/>
      <c r="BU72" s="325"/>
      <c r="BV72" s="326"/>
      <c r="BW72" s="324"/>
      <c r="BX72" s="325"/>
      <c r="BY72" s="326"/>
      <c r="BZ72" s="324"/>
      <c r="CA72" s="325"/>
      <c r="CB72" s="326"/>
      <c r="CC72" s="324"/>
      <c r="CD72" s="325"/>
      <c r="CE72" s="325"/>
      <c r="CF72" s="324"/>
      <c r="CG72" s="325"/>
      <c r="CH72" s="326"/>
      <c r="CI72" s="324"/>
      <c r="CJ72" s="325"/>
      <c r="CK72" s="326"/>
      <c r="CL72" s="324" t="s">
        <v>207</v>
      </c>
      <c r="CM72" s="325"/>
      <c r="CN72" s="325"/>
      <c r="CO72" s="325"/>
      <c r="CP72" s="325"/>
      <c r="CQ72" s="326"/>
      <c r="CR72" s="324"/>
      <c r="CS72" s="325"/>
      <c r="CT72" s="326"/>
      <c r="CU72" s="324"/>
      <c r="CV72" s="325"/>
      <c r="CW72" s="326"/>
      <c r="CX72" s="324" t="s">
        <v>208</v>
      </c>
      <c r="CY72" s="325"/>
      <c r="CZ72" s="325"/>
      <c r="DA72" s="325"/>
      <c r="DB72" s="325"/>
      <c r="DC72" s="325"/>
      <c r="DD72" s="325"/>
      <c r="DE72" s="325"/>
      <c r="DF72" s="325"/>
      <c r="DG72" s="325"/>
      <c r="DH72" s="325"/>
      <c r="DI72" s="325"/>
      <c r="DJ72" s="325"/>
      <c r="DK72" s="325"/>
      <c r="DL72" s="325"/>
      <c r="DM72" s="325"/>
      <c r="DN72" s="325"/>
      <c r="DO72" s="326"/>
      <c r="DP72" s="323"/>
      <c r="DQ72" s="323"/>
      <c r="DR72" s="323"/>
      <c r="DS72" s="327"/>
      <c r="DT72" s="311"/>
      <c r="DU72" s="328"/>
      <c r="DV72" s="312"/>
      <c r="DW72" s="313"/>
      <c r="DX72" s="314"/>
      <c r="DY72" s="314"/>
      <c r="DZ72" s="314"/>
      <c r="EA72" s="314"/>
      <c r="EB72" s="315"/>
      <c r="EC72" s="316"/>
      <c r="ED72" s="316"/>
      <c r="EE72" s="316"/>
      <c r="EF72" s="316"/>
      <c r="EG72" s="316"/>
      <c r="EH72" s="316"/>
      <c r="EI72" s="316"/>
      <c r="EJ72" s="316"/>
      <c r="EK72" s="317"/>
      <c r="EL72" s="318"/>
      <c r="EM72" s="318"/>
      <c r="EN72" s="318"/>
      <c r="EO72" s="318"/>
      <c r="EP72" s="318"/>
      <c r="EQ72" s="318"/>
      <c r="ER72" s="318"/>
      <c r="ES72" s="318"/>
      <c r="ET72" s="319"/>
      <c r="EU72" s="320"/>
      <c r="EV72" s="320"/>
      <c r="EW72" s="320"/>
      <c r="EX72" s="320"/>
      <c r="EY72" s="320"/>
      <c r="EZ72" s="320"/>
      <c r="FA72" s="320"/>
      <c r="FB72" s="320"/>
      <c r="FC72" s="320"/>
      <c r="FD72" s="320"/>
      <c r="FE72" s="320"/>
      <c r="FF72" s="321"/>
      <c r="FG72" s="313"/>
      <c r="FH72" s="314"/>
      <c r="FI72" s="314"/>
      <c r="FJ72" s="314"/>
      <c r="FK72" s="314"/>
      <c r="FL72" s="315"/>
      <c r="FM72" s="316"/>
      <c r="FN72" s="316"/>
      <c r="FO72" s="316"/>
      <c r="FP72" s="316"/>
      <c r="FQ72" s="316"/>
      <c r="FR72" s="316"/>
      <c r="FS72" s="316"/>
      <c r="FT72" s="316"/>
      <c r="FU72" s="317"/>
      <c r="FV72" s="318"/>
      <c r="FW72" s="318"/>
      <c r="FX72" s="318"/>
      <c r="FY72" s="318"/>
      <c r="FZ72" s="318"/>
      <c r="GA72" s="318"/>
      <c r="GB72" s="318"/>
      <c r="GC72" s="318"/>
      <c r="GD72" s="319"/>
      <c r="GE72" s="320"/>
      <c r="GF72" s="320"/>
      <c r="GG72" s="320"/>
      <c r="GH72" s="320"/>
      <c r="GI72" s="320"/>
      <c r="GJ72" s="320"/>
      <c r="GK72" s="320"/>
      <c r="GL72" s="320"/>
      <c r="GM72" s="320"/>
      <c r="GN72" s="320"/>
      <c r="GO72" s="320"/>
      <c r="GP72" s="321"/>
      <c r="GQ72" s="313"/>
      <c r="GR72" s="314"/>
      <c r="GS72" s="314"/>
      <c r="GT72" s="314"/>
      <c r="GU72" s="314"/>
      <c r="GV72" s="315"/>
      <c r="GW72" s="316"/>
      <c r="GX72" s="316"/>
      <c r="GY72" s="316"/>
      <c r="GZ72" s="316"/>
      <c r="HA72" s="316"/>
      <c r="HB72" s="316"/>
      <c r="HC72" s="316"/>
      <c r="HD72" s="316"/>
      <c r="HE72" s="317"/>
      <c r="HF72" s="318"/>
      <c r="HG72" s="318"/>
      <c r="HH72" s="318"/>
      <c r="HI72" s="318"/>
      <c r="HJ72" s="318"/>
      <c r="HK72" s="318"/>
      <c r="HL72" s="318"/>
      <c r="HM72" s="318"/>
      <c r="HN72" s="319"/>
      <c r="HO72" s="320"/>
      <c r="HP72" s="320"/>
      <c r="HQ72" s="320"/>
      <c r="HR72" s="320"/>
      <c r="HS72" s="320"/>
      <c r="HT72" s="320"/>
      <c r="HU72" s="320"/>
      <c r="HV72" s="320"/>
      <c r="HW72" s="320"/>
      <c r="HX72" s="320"/>
      <c r="HY72" s="320"/>
      <c r="HZ72" s="321"/>
      <c r="IA72" s="322"/>
      <c r="IB72" s="313"/>
      <c r="IC72" s="314"/>
      <c r="ID72" s="314"/>
      <c r="IE72" s="314"/>
      <c r="IF72" s="314"/>
      <c r="IG72" s="315"/>
      <c r="IH72" s="316"/>
      <c r="II72" s="316"/>
      <c r="IJ72" s="316"/>
      <c r="IK72" s="316"/>
      <c r="IL72" s="316"/>
      <c r="IM72" s="316"/>
      <c r="IN72" s="316"/>
      <c r="IO72" s="316"/>
      <c r="IP72" s="317"/>
      <c r="IQ72" s="318"/>
      <c r="IR72" s="318"/>
      <c r="IS72" s="318"/>
      <c r="IT72" s="318"/>
      <c r="IU72" s="318"/>
      <c r="IV72" s="318"/>
      <c r="IW72" s="318"/>
      <c r="IX72" s="318"/>
      <c r="IY72" s="319"/>
      <c r="IZ72" s="320"/>
      <c r="JA72" s="320"/>
      <c r="JB72" s="320"/>
      <c r="JC72" s="320"/>
      <c r="JD72" s="320"/>
      <c r="JE72" s="320"/>
      <c r="JF72" s="320"/>
      <c r="JG72" s="320"/>
      <c r="JH72" s="320"/>
      <c r="JI72" s="320"/>
      <c r="JJ72" s="320"/>
      <c r="JK72" s="393"/>
      <c r="JL72" s="393"/>
    </row>
    <row r="73" spans="2:272" ht="15" x14ac:dyDescent="0.25">
      <c r="B73" s="330"/>
      <c r="C73" s="369"/>
      <c r="D73" s="332"/>
      <c r="E73" s="330"/>
      <c r="F73" s="330"/>
      <c r="G73" s="330"/>
      <c r="H73" s="330"/>
      <c r="I73" s="333"/>
      <c r="J73" s="334"/>
      <c r="K73" s="334"/>
      <c r="L73" s="335"/>
      <c r="M73" s="336"/>
      <c r="N73" s="337"/>
      <c r="O73" s="338"/>
      <c r="P73" s="338"/>
      <c r="Q73" s="339"/>
      <c r="R73" s="337"/>
      <c r="S73" s="338"/>
      <c r="T73" s="338"/>
      <c r="U73" s="371"/>
      <c r="V73" s="337"/>
      <c r="W73" s="338"/>
      <c r="X73" s="338"/>
      <c r="Y73" s="339"/>
      <c r="Z73" s="337"/>
      <c r="AA73" s="339"/>
      <c r="AB73" s="337"/>
      <c r="AC73" s="339"/>
      <c r="AD73" s="337"/>
      <c r="AE73" s="338"/>
      <c r="AF73" s="339"/>
      <c r="AG73" s="337"/>
      <c r="AH73" s="338"/>
      <c r="AI73" s="339"/>
      <c r="AJ73" s="337"/>
      <c r="AK73" s="338"/>
      <c r="AL73" s="339"/>
      <c r="AM73" s="337"/>
      <c r="AN73" s="338"/>
      <c r="AO73" s="339"/>
      <c r="AP73" s="337"/>
      <c r="AQ73" s="338"/>
      <c r="AR73" s="339"/>
      <c r="AS73" s="337"/>
      <c r="AT73" s="338"/>
      <c r="AU73" s="339"/>
      <c r="AV73" s="337"/>
      <c r="AW73" s="338"/>
      <c r="AX73" s="339"/>
      <c r="AY73" s="337"/>
      <c r="AZ73" s="338"/>
      <c r="BA73" s="339"/>
      <c r="BB73" s="337"/>
      <c r="BC73" s="338"/>
      <c r="BD73" s="339"/>
      <c r="BE73" s="337"/>
      <c r="BF73" s="338"/>
      <c r="BG73" s="339"/>
      <c r="BH73" s="337"/>
      <c r="BI73" s="338"/>
      <c r="BJ73" s="339"/>
      <c r="BK73" s="337"/>
      <c r="BL73" s="338"/>
      <c r="BM73" s="339"/>
      <c r="BN73" s="337"/>
      <c r="BO73" s="338"/>
      <c r="BP73" s="339"/>
      <c r="BQ73" s="337"/>
      <c r="BR73" s="338"/>
      <c r="BS73" s="339"/>
      <c r="BT73" s="337"/>
      <c r="BU73" s="338"/>
      <c r="BV73" s="339"/>
      <c r="BW73" s="337"/>
      <c r="BX73" s="338"/>
      <c r="BY73" s="339"/>
      <c r="BZ73" s="337"/>
      <c r="CA73" s="338"/>
      <c r="CB73" s="339"/>
      <c r="CC73" s="337"/>
      <c r="CD73" s="340"/>
      <c r="CE73" s="339"/>
      <c r="CF73" s="337"/>
      <c r="CG73" s="338"/>
      <c r="CH73" s="339"/>
      <c r="CI73" s="337"/>
      <c r="CJ73" s="338"/>
      <c r="CK73" s="339"/>
      <c r="CL73" s="337"/>
      <c r="CM73" s="338"/>
      <c r="CN73" s="338"/>
      <c r="CO73" s="338"/>
      <c r="CP73" s="338"/>
      <c r="CQ73" s="339"/>
      <c r="CR73" s="337"/>
      <c r="CS73" s="338"/>
      <c r="CT73" s="339"/>
      <c r="CU73" s="337"/>
      <c r="CV73" s="338"/>
      <c r="CW73" s="339"/>
      <c r="CX73" s="337"/>
      <c r="CY73" s="338"/>
      <c r="CZ73" s="339"/>
      <c r="DA73" s="337"/>
      <c r="DB73" s="338"/>
      <c r="DC73" s="339"/>
      <c r="DD73" s="337"/>
      <c r="DE73" s="338"/>
      <c r="DF73" s="339"/>
      <c r="DG73" s="337"/>
      <c r="DH73" s="338"/>
      <c r="DI73" s="339"/>
      <c r="DJ73" s="337"/>
      <c r="DK73" s="338"/>
      <c r="DL73" s="339"/>
      <c r="DM73" s="337"/>
      <c r="DN73" s="338"/>
      <c r="DO73" s="339"/>
      <c r="DP73" s="331"/>
      <c r="DQ73" s="341"/>
      <c r="DR73" s="341"/>
      <c r="DS73" s="342"/>
      <c r="DT73" s="336"/>
      <c r="DU73" s="343"/>
      <c r="DV73" s="344"/>
      <c r="DW73" s="345"/>
      <c r="DX73" s="346"/>
      <c r="DY73" s="346"/>
      <c r="DZ73" s="346"/>
      <c r="EA73" s="346"/>
      <c r="EB73" s="347"/>
      <c r="EC73" s="348"/>
      <c r="ED73" s="348"/>
      <c r="EE73" s="348"/>
      <c r="EF73" s="348"/>
      <c r="EG73" s="348"/>
      <c r="EH73" s="348"/>
      <c r="EI73" s="348"/>
      <c r="EJ73" s="348"/>
      <c r="EK73" s="349"/>
      <c r="EL73" s="350"/>
      <c r="EM73" s="350"/>
      <c r="EN73" s="350"/>
      <c r="EO73" s="350"/>
      <c r="EP73" s="350"/>
      <c r="EQ73" s="350"/>
      <c r="ER73" s="350"/>
      <c r="ES73" s="350"/>
      <c r="ET73" s="351"/>
      <c r="EU73" s="352"/>
      <c r="EV73" s="352"/>
      <c r="EW73" s="352"/>
      <c r="EX73" s="352"/>
      <c r="EY73" s="352"/>
      <c r="EZ73" s="352"/>
      <c r="FA73" s="352"/>
      <c r="FB73" s="352"/>
      <c r="FC73" s="352"/>
      <c r="FD73" s="352"/>
      <c r="FE73" s="352"/>
      <c r="FF73" s="353"/>
      <c r="FG73" s="345"/>
      <c r="FH73" s="346"/>
      <c r="FI73" s="346"/>
      <c r="FJ73" s="346"/>
      <c r="FK73" s="346"/>
      <c r="FL73" s="347"/>
      <c r="FM73" s="348"/>
      <c r="FN73" s="348"/>
      <c r="FO73" s="348"/>
      <c r="FP73" s="348"/>
      <c r="FQ73" s="348"/>
      <c r="FR73" s="348"/>
      <c r="FS73" s="348"/>
      <c r="FT73" s="348"/>
      <c r="FU73" s="349"/>
      <c r="FV73" s="350"/>
      <c r="FW73" s="350"/>
      <c r="FX73" s="350"/>
      <c r="FY73" s="350"/>
      <c r="FZ73" s="350"/>
      <c r="GA73" s="350"/>
      <c r="GB73" s="350"/>
      <c r="GC73" s="350"/>
      <c r="GD73" s="351"/>
      <c r="GE73" s="352"/>
      <c r="GF73" s="352"/>
      <c r="GG73" s="352"/>
      <c r="GH73" s="352"/>
      <c r="GI73" s="352"/>
      <c r="GJ73" s="352"/>
      <c r="GK73" s="352"/>
      <c r="GL73" s="352"/>
      <c r="GM73" s="352"/>
      <c r="GN73" s="352"/>
      <c r="GO73" s="352"/>
      <c r="GP73" s="353"/>
      <c r="GQ73" s="345"/>
      <c r="GR73" s="346"/>
      <c r="GS73" s="346"/>
      <c r="GT73" s="346"/>
      <c r="GU73" s="346"/>
      <c r="GV73" s="347"/>
      <c r="GW73" s="348"/>
      <c r="GX73" s="348"/>
      <c r="GY73" s="348"/>
      <c r="GZ73" s="348"/>
      <c r="HA73" s="348"/>
      <c r="HB73" s="348"/>
      <c r="HC73" s="348"/>
      <c r="HD73" s="348"/>
      <c r="HE73" s="349"/>
      <c r="HF73" s="350"/>
      <c r="HG73" s="350"/>
      <c r="HH73" s="350"/>
      <c r="HI73" s="350"/>
      <c r="HJ73" s="350"/>
      <c r="HK73" s="350"/>
      <c r="HL73" s="350"/>
      <c r="HM73" s="350"/>
      <c r="HN73" s="351"/>
      <c r="HO73" s="352"/>
      <c r="HP73" s="352"/>
      <c r="HQ73" s="352"/>
      <c r="HR73" s="352"/>
      <c r="HS73" s="352"/>
      <c r="HT73" s="352"/>
      <c r="HU73" s="352"/>
      <c r="HV73" s="352"/>
      <c r="HW73" s="352"/>
      <c r="HX73" s="352"/>
      <c r="HY73" s="352"/>
      <c r="HZ73" s="353"/>
      <c r="IA73" s="354"/>
      <c r="IB73" s="345"/>
      <c r="IC73" s="346"/>
      <c r="ID73" s="346"/>
      <c r="IE73" s="346"/>
      <c r="IF73" s="346"/>
      <c r="IG73" s="347"/>
      <c r="IH73" s="348"/>
      <c r="II73" s="348"/>
      <c r="IJ73" s="348"/>
      <c r="IK73" s="348"/>
      <c r="IL73" s="348"/>
      <c r="IM73" s="348"/>
      <c r="IN73" s="348"/>
      <c r="IO73" s="348"/>
      <c r="IP73" s="349"/>
      <c r="IQ73" s="350"/>
      <c r="IR73" s="350"/>
      <c r="IS73" s="350"/>
      <c r="IT73" s="350"/>
      <c r="IU73" s="350"/>
      <c r="IV73" s="350"/>
      <c r="IW73" s="350"/>
      <c r="IX73" s="350"/>
      <c r="IY73" s="351"/>
      <c r="IZ73" s="352"/>
      <c r="JA73" s="352"/>
      <c r="JB73" s="352"/>
      <c r="JC73" s="352"/>
      <c r="JD73" s="352"/>
      <c r="JE73" s="352"/>
      <c r="JF73" s="352"/>
      <c r="JG73" s="352"/>
      <c r="JH73" s="352"/>
      <c r="JI73" s="352"/>
      <c r="JJ73" s="352"/>
      <c r="JK73" s="391"/>
      <c r="JL73" s="391"/>
    </row>
    <row r="74" spans="2:272" ht="15" x14ac:dyDescent="0.25">
      <c r="B74" s="330"/>
      <c r="C74" s="369"/>
      <c r="D74" s="332"/>
      <c r="E74" s="330"/>
      <c r="F74" s="330"/>
      <c r="G74" s="330"/>
      <c r="H74" s="330"/>
      <c r="I74" s="333"/>
      <c r="J74" s="334"/>
      <c r="K74" s="334"/>
      <c r="L74" s="335"/>
      <c r="M74" s="336"/>
      <c r="N74" s="337"/>
      <c r="O74" s="338"/>
      <c r="P74" s="338"/>
      <c r="Q74" s="339"/>
      <c r="R74" s="337"/>
      <c r="S74" s="338"/>
      <c r="T74" s="338"/>
      <c r="U74" s="371"/>
      <c r="V74" s="337"/>
      <c r="W74" s="338"/>
      <c r="X74" s="338"/>
      <c r="Y74" s="339"/>
      <c r="Z74" s="337"/>
      <c r="AA74" s="339"/>
      <c r="AB74" s="337"/>
      <c r="AC74" s="339"/>
      <c r="AD74" s="337"/>
      <c r="AE74" s="338"/>
      <c r="AF74" s="339"/>
      <c r="AG74" s="337"/>
      <c r="AH74" s="338"/>
      <c r="AI74" s="339"/>
      <c r="AJ74" s="337"/>
      <c r="AK74" s="338"/>
      <c r="AL74" s="339"/>
      <c r="AM74" s="337"/>
      <c r="AN74" s="338"/>
      <c r="AO74" s="339"/>
      <c r="AP74" s="337"/>
      <c r="AQ74" s="338"/>
      <c r="AR74" s="339"/>
      <c r="AS74" s="337"/>
      <c r="AT74" s="338"/>
      <c r="AU74" s="339"/>
      <c r="AV74" s="337"/>
      <c r="AW74" s="338"/>
      <c r="AX74" s="339"/>
      <c r="AY74" s="337"/>
      <c r="AZ74" s="338"/>
      <c r="BA74" s="339"/>
      <c r="BB74" s="337"/>
      <c r="BC74" s="338"/>
      <c r="BD74" s="339"/>
      <c r="BE74" s="337"/>
      <c r="BF74" s="338"/>
      <c r="BG74" s="339"/>
      <c r="BH74" s="337"/>
      <c r="BI74" s="338"/>
      <c r="BJ74" s="339"/>
      <c r="BK74" s="337"/>
      <c r="BL74" s="338"/>
      <c r="BM74" s="339"/>
      <c r="BN74" s="337"/>
      <c r="BO74" s="338"/>
      <c r="BP74" s="339"/>
      <c r="BQ74" s="337"/>
      <c r="BR74" s="338"/>
      <c r="BS74" s="339"/>
      <c r="BT74" s="337"/>
      <c r="BU74" s="338"/>
      <c r="BV74" s="339"/>
      <c r="BW74" s="337"/>
      <c r="BX74" s="338"/>
      <c r="BY74" s="339"/>
      <c r="BZ74" s="337"/>
      <c r="CA74" s="338"/>
      <c r="CB74" s="339"/>
      <c r="CC74" s="337"/>
      <c r="CD74" s="340"/>
      <c r="CE74" s="339"/>
      <c r="CF74" s="337"/>
      <c r="CG74" s="338"/>
      <c r="CH74" s="339"/>
      <c r="CI74" s="337"/>
      <c r="CJ74" s="338"/>
      <c r="CK74" s="339"/>
      <c r="CL74" s="337"/>
      <c r="CM74" s="338"/>
      <c r="CN74" s="338"/>
      <c r="CO74" s="338"/>
      <c r="CP74" s="338"/>
      <c r="CQ74" s="339"/>
      <c r="CR74" s="337"/>
      <c r="CS74" s="338"/>
      <c r="CT74" s="339"/>
      <c r="CU74" s="337"/>
      <c r="CV74" s="338"/>
      <c r="CW74" s="339"/>
      <c r="CX74" s="337"/>
      <c r="CY74" s="338"/>
      <c r="CZ74" s="339"/>
      <c r="DA74" s="337"/>
      <c r="DB74" s="338"/>
      <c r="DC74" s="339"/>
      <c r="DD74" s="337"/>
      <c r="DE74" s="338"/>
      <c r="DF74" s="339"/>
      <c r="DG74" s="337"/>
      <c r="DH74" s="338"/>
      <c r="DI74" s="339"/>
      <c r="DJ74" s="337"/>
      <c r="DK74" s="338"/>
      <c r="DL74" s="339"/>
      <c r="DM74" s="337"/>
      <c r="DN74" s="338"/>
      <c r="DO74" s="339"/>
      <c r="DP74" s="331"/>
      <c r="DQ74" s="341"/>
      <c r="DR74" s="341"/>
      <c r="DS74" s="342"/>
      <c r="DT74" s="336"/>
      <c r="DU74" s="343"/>
      <c r="DV74" s="344"/>
      <c r="DW74" s="345"/>
      <c r="DX74" s="346"/>
      <c r="DY74" s="346"/>
      <c r="DZ74" s="346"/>
      <c r="EA74" s="346"/>
      <c r="EB74" s="347"/>
      <c r="EC74" s="348"/>
      <c r="ED74" s="348"/>
      <c r="EE74" s="348"/>
      <c r="EF74" s="348"/>
      <c r="EG74" s="348"/>
      <c r="EH74" s="348"/>
      <c r="EI74" s="348"/>
      <c r="EJ74" s="348"/>
      <c r="EK74" s="349"/>
      <c r="EL74" s="350"/>
      <c r="EM74" s="350"/>
      <c r="EN74" s="350"/>
      <c r="EO74" s="350"/>
      <c r="EP74" s="350"/>
      <c r="EQ74" s="350"/>
      <c r="ER74" s="350"/>
      <c r="ES74" s="350"/>
      <c r="ET74" s="351"/>
      <c r="EU74" s="352"/>
      <c r="EV74" s="352"/>
      <c r="EW74" s="352"/>
      <c r="EX74" s="352"/>
      <c r="EY74" s="352"/>
      <c r="EZ74" s="352"/>
      <c r="FA74" s="352"/>
      <c r="FB74" s="352"/>
      <c r="FC74" s="352"/>
      <c r="FD74" s="352"/>
      <c r="FE74" s="352"/>
      <c r="FF74" s="353"/>
      <c r="FG74" s="345"/>
      <c r="FH74" s="346"/>
      <c r="FI74" s="346"/>
      <c r="FJ74" s="346"/>
      <c r="FK74" s="346"/>
      <c r="FL74" s="347"/>
      <c r="FM74" s="348"/>
      <c r="FN74" s="348"/>
      <c r="FO74" s="348"/>
      <c r="FP74" s="348"/>
      <c r="FQ74" s="348"/>
      <c r="FR74" s="348"/>
      <c r="FS74" s="348"/>
      <c r="FT74" s="348"/>
      <c r="FU74" s="349"/>
      <c r="FV74" s="350"/>
      <c r="FW74" s="350"/>
      <c r="FX74" s="350"/>
      <c r="FY74" s="350"/>
      <c r="FZ74" s="350"/>
      <c r="GA74" s="350"/>
      <c r="GB74" s="350"/>
      <c r="GC74" s="350"/>
      <c r="GD74" s="351"/>
      <c r="GE74" s="352"/>
      <c r="GF74" s="352"/>
      <c r="GG74" s="352"/>
      <c r="GH74" s="352"/>
      <c r="GI74" s="352"/>
      <c r="GJ74" s="352"/>
      <c r="GK74" s="352"/>
      <c r="GL74" s="352"/>
      <c r="GM74" s="352"/>
      <c r="GN74" s="352"/>
      <c r="GO74" s="352"/>
      <c r="GP74" s="353"/>
      <c r="GQ74" s="345"/>
      <c r="GR74" s="346"/>
      <c r="GS74" s="346"/>
      <c r="GT74" s="346"/>
      <c r="GU74" s="346"/>
      <c r="GV74" s="347"/>
      <c r="GW74" s="348"/>
      <c r="GX74" s="348"/>
      <c r="GY74" s="348"/>
      <c r="GZ74" s="348"/>
      <c r="HA74" s="348"/>
      <c r="HB74" s="348"/>
      <c r="HC74" s="348"/>
      <c r="HD74" s="348"/>
      <c r="HE74" s="349"/>
      <c r="HF74" s="350"/>
      <c r="HG74" s="350"/>
      <c r="HH74" s="350"/>
      <c r="HI74" s="350"/>
      <c r="HJ74" s="350"/>
      <c r="HK74" s="350"/>
      <c r="HL74" s="350"/>
      <c r="HM74" s="350"/>
      <c r="HN74" s="351"/>
      <c r="HO74" s="352"/>
      <c r="HP74" s="352"/>
      <c r="HQ74" s="352"/>
      <c r="HR74" s="352"/>
      <c r="HS74" s="352"/>
      <c r="HT74" s="352"/>
      <c r="HU74" s="352"/>
      <c r="HV74" s="352"/>
      <c r="HW74" s="352"/>
      <c r="HX74" s="352"/>
      <c r="HY74" s="352"/>
      <c r="HZ74" s="353"/>
      <c r="IA74" s="354"/>
      <c r="IB74" s="345"/>
      <c r="IC74" s="346"/>
      <c r="ID74" s="346"/>
      <c r="IE74" s="346"/>
      <c r="IF74" s="346"/>
      <c r="IG74" s="347"/>
      <c r="IH74" s="348"/>
      <c r="II74" s="348"/>
      <c r="IJ74" s="348"/>
      <c r="IK74" s="348"/>
      <c r="IL74" s="348"/>
      <c r="IM74" s="348"/>
      <c r="IN74" s="348"/>
      <c r="IO74" s="348"/>
      <c r="IP74" s="349"/>
      <c r="IQ74" s="350"/>
      <c r="IR74" s="350"/>
      <c r="IS74" s="350"/>
      <c r="IT74" s="350"/>
      <c r="IU74" s="350"/>
      <c r="IV74" s="350"/>
      <c r="IW74" s="350"/>
      <c r="IX74" s="350"/>
      <c r="IY74" s="351"/>
      <c r="IZ74" s="352"/>
      <c r="JA74" s="352"/>
      <c r="JB74" s="352"/>
      <c r="JC74" s="352"/>
      <c r="JD74" s="352"/>
      <c r="JE74" s="352"/>
      <c r="JF74" s="352"/>
      <c r="JG74" s="352"/>
      <c r="JH74" s="352"/>
      <c r="JI74" s="352"/>
      <c r="JJ74" s="352"/>
      <c r="JK74" s="391"/>
      <c r="JL74" s="391"/>
    </row>
    <row r="75" spans="2:272" ht="15" x14ac:dyDescent="0.25">
      <c r="C75" s="356" t="s">
        <v>307</v>
      </c>
      <c r="D75" s="310"/>
      <c r="E75" s="355">
        <f>COUNTIF(E73:E74, 9)+COUNTIF(E73:E74, "9+")</f>
        <v>0</v>
      </c>
      <c r="F75" s="311"/>
      <c r="G75" s="323"/>
      <c r="H75" s="311"/>
      <c r="I75" s="323"/>
      <c r="J75" s="323"/>
      <c r="K75" s="323"/>
      <c r="L75" s="323"/>
      <c r="M75" s="395"/>
      <c r="N75" s="324"/>
      <c r="O75" s="325"/>
      <c r="P75" s="325"/>
      <c r="Q75" s="326"/>
      <c r="R75" s="324"/>
      <c r="S75" s="325"/>
      <c r="T75" s="325"/>
      <c r="U75" s="325"/>
      <c r="V75" s="324"/>
      <c r="W75" s="325"/>
      <c r="X75" s="325"/>
      <c r="Y75" s="326"/>
      <c r="Z75" s="324"/>
      <c r="AA75" s="326"/>
      <c r="AB75" s="324"/>
      <c r="AC75" s="326"/>
      <c r="AD75" s="324"/>
      <c r="AE75" s="325"/>
      <c r="AF75" s="326"/>
      <c r="AG75" s="324"/>
      <c r="AH75" s="325"/>
      <c r="AI75" s="326"/>
      <c r="AJ75" s="324"/>
      <c r="AK75" s="325"/>
      <c r="AL75" s="326"/>
      <c r="AM75" s="324"/>
      <c r="AN75" s="325"/>
      <c r="AO75" s="326"/>
      <c r="AP75" s="324"/>
      <c r="AQ75" s="325"/>
      <c r="AR75" s="326"/>
      <c r="AS75" s="324"/>
      <c r="AT75" s="325"/>
      <c r="AU75" s="326"/>
      <c r="AV75" s="324"/>
      <c r="AW75" s="325"/>
      <c r="AX75" s="326"/>
      <c r="AY75" s="324"/>
      <c r="AZ75" s="325"/>
      <c r="BA75" s="326"/>
      <c r="BB75" s="324"/>
      <c r="BC75" s="325"/>
      <c r="BD75" s="326"/>
      <c r="BE75" s="324"/>
      <c r="BF75" s="325"/>
      <c r="BG75" s="326"/>
      <c r="BH75" s="324"/>
      <c r="BI75" s="325"/>
      <c r="BJ75" s="326"/>
      <c r="BK75" s="324"/>
      <c r="BL75" s="325"/>
      <c r="BM75" s="325"/>
      <c r="BN75" s="325"/>
      <c r="BO75" s="325"/>
      <c r="BP75" s="326"/>
      <c r="BQ75" s="324"/>
      <c r="BR75" s="325"/>
      <c r="BS75" s="326"/>
      <c r="BT75" s="324"/>
      <c r="BU75" s="325"/>
      <c r="BV75" s="326"/>
      <c r="BW75" s="324"/>
      <c r="BX75" s="325"/>
      <c r="BY75" s="326"/>
      <c r="BZ75" s="324"/>
      <c r="CA75" s="325"/>
      <c r="CB75" s="326"/>
      <c r="CC75" s="324"/>
      <c r="CD75" s="325"/>
      <c r="CE75" s="325"/>
      <c r="CF75" s="324"/>
      <c r="CG75" s="325"/>
      <c r="CH75" s="326"/>
      <c r="CI75" s="324"/>
      <c r="CJ75" s="325"/>
      <c r="CK75" s="326"/>
      <c r="CL75" s="324" t="s">
        <v>207</v>
      </c>
      <c r="CM75" s="325"/>
      <c r="CN75" s="325"/>
      <c r="CO75" s="325"/>
      <c r="CP75" s="325"/>
      <c r="CQ75" s="326"/>
      <c r="CR75" s="324"/>
      <c r="CS75" s="325"/>
      <c r="CT75" s="326"/>
      <c r="CU75" s="324"/>
      <c r="CV75" s="325"/>
      <c r="CW75" s="326"/>
      <c r="CX75" s="324" t="s">
        <v>208</v>
      </c>
      <c r="CY75" s="325"/>
      <c r="CZ75" s="325"/>
      <c r="DA75" s="325"/>
      <c r="DB75" s="325"/>
      <c r="DC75" s="325"/>
      <c r="DD75" s="325"/>
      <c r="DE75" s="325"/>
      <c r="DF75" s="325"/>
      <c r="DG75" s="325"/>
      <c r="DH75" s="325"/>
      <c r="DI75" s="325"/>
      <c r="DJ75" s="325"/>
      <c r="DK75" s="325"/>
      <c r="DL75" s="325"/>
      <c r="DM75" s="325"/>
      <c r="DN75" s="325"/>
      <c r="DO75" s="326"/>
      <c r="DP75" s="323"/>
      <c r="DQ75" s="323"/>
      <c r="DR75" s="323">
        <f>COUNTIF(DR4:DR74, DR2)</f>
        <v>0</v>
      </c>
      <c r="DS75" s="327"/>
      <c r="DT75" s="311">
        <f>COUNTIF(DT4:DT74, DT2)</f>
        <v>0</v>
      </c>
      <c r="DU75" s="328"/>
      <c r="DV75" s="312"/>
      <c r="DW75" s="313"/>
      <c r="DX75" s="314"/>
      <c r="DY75" s="314"/>
      <c r="DZ75" s="314"/>
      <c r="EA75" s="314"/>
      <c r="EB75" s="315"/>
      <c r="EC75" s="316"/>
      <c r="ED75" s="316"/>
      <c r="EE75" s="316"/>
      <c r="EF75" s="316"/>
      <c r="EG75" s="316"/>
      <c r="EH75" s="316"/>
      <c r="EI75" s="316"/>
      <c r="EJ75" s="316"/>
      <c r="EK75" s="317"/>
      <c r="EL75" s="318"/>
      <c r="EM75" s="318"/>
      <c r="EN75" s="318"/>
      <c r="EO75" s="318"/>
      <c r="EP75" s="318"/>
      <c r="EQ75" s="318"/>
      <c r="ER75" s="318"/>
      <c r="ES75" s="318"/>
      <c r="ET75" s="319"/>
      <c r="EU75" s="320"/>
      <c r="EV75" s="320"/>
      <c r="EW75" s="320"/>
      <c r="EX75" s="320"/>
      <c r="EY75" s="320"/>
      <c r="EZ75" s="320"/>
      <c r="FA75" s="320"/>
      <c r="FB75" s="320"/>
      <c r="FC75" s="320"/>
      <c r="FD75" s="320"/>
      <c r="FE75" s="320"/>
      <c r="FF75" s="321"/>
      <c r="FG75" s="313"/>
      <c r="FH75" s="314"/>
      <c r="FI75" s="314"/>
      <c r="FJ75" s="314"/>
      <c r="FK75" s="314"/>
      <c r="FL75" s="315"/>
      <c r="FM75" s="316"/>
      <c r="FN75" s="316"/>
      <c r="FO75" s="316"/>
      <c r="FP75" s="316"/>
      <c r="FQ75" s="316"/>
      <c r="FR75" s="316"/>
      <c r="FS75" s="316"/>
      <c r="FT75" s="316"/>
      <c r="FU75" s="317"/>
      <c r="FV75" s="318"/>
      <c r="FW75" s="318"/>
      <c r="FX75" s="318"/>
      <c r="FY75" s="318"/>
      <c r="FZ75" s="318"/>
      <c r="GA75" s="318"/>
      <c r="GB75" s="318"/>
      <c r="GC75" s="318"/>
      <c r="GD75" s="319"/>
      <c r="GE75" s="320"/>
      <c r="GF75" s="320"/>
      <c r="GG75" s="320"/>
      <c r="GH75" s="320"/>
      <c r="GI75" s="320"/>
      <c r="GJ75" s="320"/>
      <c r="GK75" s="320"/>
      <c r="GL75" s="320"/>
      <c r="GM75" s="320"/>
      <c r="GN75" s="320"/>
      <c r="GO75" s="320"/>
      <c r="GP75" s="321"/>
      <c r="GQ75" s="313"/>
      <c r="GR75" s="314"/>
      <c r="GS75" s="314"/>
      <c r="GT75" s="314"/>
      <c r="GU75" s="314"/>
      <c r="GV75" s="315"/>
      <c r="GW75" s="316"/>
      <c r="GX75" s="316"/>
      <c r="GY75" s="316"/>
      <c r="GZ75" s="316"/>
      <c r="HA75" s="316"/>
      <c r="HB75" s="316"/>
      <c r="HC75" s="316"/>
      <c r="HD75" s="316"/>
      <c r="HE75" s="317"/>
      <c r="HF75" s="318"/>
      <c r="HG75" s="318"/>
      <c r="HH75" s="318"/>
      <c r="HI75" s="318"/>
      <c r="HJ75" s="318"/>
      <c r="HK75" s="318"/>
      <c r="HL75" s="318"/>
      <c r="HM75" s="318"/>
      <c r="HN75" s="319"/>
      <c r="HO75" s="320"/>
      <c r="HP75" s="320"/>
      <c r="HQ75" s="320"/>
      <c r="HR75" s="320"/>
      <c r="HS75" s="320"/>
      <c r="HT75" s="320"/>
      <c r="HU75" s="320"/>
      <c r="HV75" s="320"/>
      <c r="HW75" s="320"/>
      <c r="HX75" s="320"/>
      <c r="HY75" s="320"/>
      <c r="HZ75" s="321"/>
      <c r="IA75" s="322"/>
      <c r="IB75" s="313"/>
      <c r="IC75" s="314"/>
      <c r="ID75" s="314"/>
      <c r="IE75" s="314"/>
      <c r="IF75" s="314"/>
      <c r="IG75" s="315"/>
      <c r="IH75" s="316"/>
      <c r="II75" s="316"/>
      <c r="IJ75" s="316"/>
      <c r="IK75" s="316"/>
      <c r="IL75" s="316"/>
      <c r="IM75" s="316"/>
      <c r="IN75" s="316"/>
      <c r="IO75" s="316"/>
      <c r="IP75" s="317"/>
      <c r="IQ75" s="318"/>
      <c r="IR75" s="318"/>
      <c r="IS75" s="318"/>
      <c r="IT75" s="318"/>
      <c r="IU75" s="318"/>
      <c r="IV75" s="318"/>
      <c r="IW75" s="318"/>
      <c r="IX75" s="318"/>
      <c r="IY75" s="319"/>
      <c r="IZ75" s="320"/>
      <c r="JA75" s="320"/>
      <c r="JB75" s="320"/>
      <c r="JC75" s="320"/>
      <c r="JD75" s="320"/>
      <c r="JE75" s="320"/>
      <c r="JF75" s="320"/>
      <c r="JG75" s="320"/>
      <c r="JH75" s="320"/>
      <c r="JI75" s="320"/>
      <c r="JJ75" s="320"/>
      <c r="JK75" s="393"/>
      <c r="JL75" s="393"/>
    </row>
    <row r="76" spans="2:272" ht="15" x14ac:dyDescent="0.25">
      <c r="C76" s="357" t="s">
        <v>308</v>
      </c>
      <c r="D76" s="358"/>
      <c r="E76" s="358">
        <f>SUM(E69, E72, E75)</f>
        <v>0</v>
      </c>
      <c r="G76" s="16"/>
      <c r="H76" s="13"/>
      <c r="M76" s="407"/>
      <c r="N76" s="408"/>
      <c r="O76" s="408"/>
      <c r="P76" s="408"/>
      <c r="Q76" s="408"/>
      <c r="R76" s="408"/>
      <c r="S76" s="408"/>
      <c r="T76" s="408"/>
      <c r="U76" s="408"/>
      <c r="V76" s="408"/>
      <c r="W76" s="408"/>
      <c r="X76" s="408"/>
      <c r="Y76" s="408"/>
      <c r="Z76" s="408"/>
      <c r="AA76" s="408"/>
      <c r="AB76" s="408"/>
      <c r="AC76" s="408"/>
    </row>
    <row r="77" spans="2:272" ht="15.75" thickBot="1" x14ac:dyDescent="0.3">
      <c r="C77" s="359" t="s">
        <v>309</v>
      </c>
      <c r="D77" s="360"/>
      <c r="E77" s="360">
        <f>SUM(E25, E66, E76)</f>
        <v>34</v>
      </c>
      <c r="M77" s="409"/>
      <c r="N77" s="410"/>
      <c r="O77" s="410"/>
      <c r="P77" s="410"/>
      <c r="Q77" s="410"/>
      <c r="R77" s="410"/>
      <c r="S77" s="410"/>
      <c r="T77" s="410"/>
      <c r="U77" s="410"/>
      <c r="V77" s="410"/>
      <c r="W77" s="410"/>
      <c r="X77" s="410"/>
      <c r="Y77" s="410"/>
      <c r="Z77" s="410"/>
      <c r="AA77" s="410"/>
      <c r="AB77" s="410"/>
      <c r="AC77" s="410"/>
    </row>
    <row r="78" spans="2:272" ht="15" x14ac:dyDescent="0.25">
      <c r="B78" s="259" t="s">
        <v>310</v>
      </c>
      <c r="C78" s="260"/>
      <c r="D78" s="239">
        <f t="shared" ref="D78:D83" si="521">SUM(N78:DI78)</f>
        <v>0</v>
      </c>
      <c r="E78" s="240"/>
      <c r="F78" s="241"/>
      <c r="G78" s="242"/>
      <c r="H78" s="242"/>
      <c r="I78" s="242"/>
      <c r="J78" s="242"/>
      <c r="K78" s="242"/>
      <c r="L78" s="242"/>
      <c r="M78" s="448" t="s">
        <v>176</v>
      </c>
      <c r="N78" s="243">
        <f>COUNTIF(N$3:O76, $M78)</f>
        <v>0</v>
      </c>
      <c r="O78" s="295"/>
      <c r="P78" s="242">
        <f>COUNTIF(P$3:Q76, $M78)</f>
        <v>0</v>
      </c>
      <c r="Q78" s="240"/>
      <c r="R78" s="243">
        <f>COUNTIF(R$3:S76, $M78)</f>
        <v>0</v>
      </c>
      <c r="S78" s="295"/>
      <c r="T78" s="242">
        <f>COUNTIF(T$3:U76, $M78)</f>
        <v>0</v>
      </c>
      <c r="U78" s="240"/>
      <c r="V78" s="243">
        <f>COUNTIF(V$3:W76, $M78)</f>
        <v>0</v>
      </c>
      <c r="W78" s="295"/>
      <c r="X78" s="242">
        <f>COUNTIF(X$3:Y76, $M78)</f>
        <v>0</v>
      </c>
      <c r="Y78" s="240"/>
      <c r="Z78" s="243">
        <f>COUNTIF(Z$3:AA76, $M78)</f>
        <v>0</v>
      </c>
      <c r="AA78" s="240"/>
      <c r="AB78" s="243">
        <f>COUNTIF(AB$3:AC76, $M78)</f>
        <v>0</v>
      </c>
      <c r="AC78" s="240"/>
      <c r="AD78" s="243">
        <f>COUNTIF(AD$3:AF76, $M78)</f>
        <v>0</v>
      </c>
      <c r="AE78" s="241"/>
      <c r="AF78" s="240"/>
      <c r="AG78" s="243">
        <f>COUNTIF(AG$3:AI76, $M78)</f>
        <v>0</v>
      </c>
      <c r="AH78" s="241"/>
      <c r="AI78" s="240"/>
      <c r="AJ78" s="243">
        <f>COUNTIF(AJ$3:AL76, $M78)</f>
        <v>0</v>
      </c>
      <c r="AK78" s="241"/>
      <c r="AL78" s="240"/>
      <c r="AM78" s="243">
        <f>COUNTIF(AM$3:AO76, $M78)</f>
        <v>0</v>
      </c>
      <c r="AN78" s="241"/>
      <c r="AO78" s="240"/>
      <c r="AP78" s="243">
        <f>COUNTIF(AP$3:AR76, $M78)</f>
        <v>0</v>
      </c>
      <c r="AQ78" s="241"/>
      <c r="AR78" s="240"/>
      <c r="AS78" s="243">
        <f>COUNTIF(AS$3:AU76, $M78)</f>
        <v>0</v>
      </c>
      <c r="AT78" s="241"/>
      <c r="AU78" s="240"/>
      <c r="AV78" s="243">
        <f>COUNTIF(AV$3:AX76, $M78)</f>
        <v>0</v>
      </c>
      <c r="AW78" s="241"/>
      <c r="AX78" s="240"/>
      <c r="AY78" s="243">
        <f>COUNTIF(AY$3:BA76, $M78)</f>
        <v>0</v>
      </c>
      <c r="AZ78" s="241"/>
      <c r="BA78" s="240"/>
      <c r="BB78" s="243">
        <f>COUNTIF(BB$3:BD76, $M78)</f>
        <v>0</v>
      </c>
      <c r="BC78" s="241"/>
      <c r="BD78" s="240"/>
      <c r="BE78" s="243">
        <f>COUNTIF(BE$3:BG76, $M78)</f>
        <v>0</v>
      </c>
      <c r="BF78" s="241"/>
      <c r="BG78" s="240"/>
      <c r="BH78" s="243">
        <f>COUNTIF(BH$3:BJ76, $M78)</f>
        <v>0</v>
      </c>
      <c r="BI78" s="241"/>
      <c r="BJ78" s="240"/>
      <c r="BK78" s="243">
        <f>COUNTIF(BK$3:BM76, $M78)</f>
        <v>0</v>
      </c>
      <c r="BL78" s="241"/>
      <c r="BM78" s="240"/>
      <c r="BN78" s="243">
        <f>COUNTIF(BN$3:BP76, $M78)</f>
        <v>0</v>
      </c>
      <c r="BO78" s="241"/>
      <c r="BP78" s="240"/>
      <c r="BQ78" s="243">
        <f>COUNTIF(BQ$3:BS76, $M78)</f>
        <v>0</v>
      </c>
      <c r="BR78" s="241"/>
      <c r="BS78" s="240"/>
      <c r="BT78" s="243">
        <f>COUNTIF(BT$3:BV76, $M78)</f>
        <v>0</v>
      </c>
      <c r="BU78" s="241"/>
      <c r="BV78" s="240"/>
      <c r="BW78" s="243">
        <f>COUNTIF(BW$3:BY76, $M78)</f>
        <v>0</v>
      </c>
      <c r="BX78" s="241"/>
      <c r="BY78" s="240"/>
      <c r="BZ78" s="243">
        <f>COUNTIF(BZ$3:CB76, $M78)</f>
        <v>0</v>
      </c>
      <c r="CA78" s="241"/>
      <c r="CB78" s="240"/>
      <c r="CC78" s="243">
        <f>COUNTIF(CC$3:CE76, $M78)</f>
        <v>0</v>
      </c>
      <c r="CD78" s="241"/>
      <c r="CE78" s="240"/>
      <c r="CF78" s="243">
        <f>COUNTIF(CF$3:CH76, $M78)</f>
        <v>0</v>
      </c>
      <c r="CG78" s="241"/>
      <c r="CH78" s="240"/>
      <c r="CI78" s="243">
        <f>COUNTIF(CI$3:CK76, $M78)</f>
        <v>0</v>
      </c>
      <c r="CJ78" s="241"/>
      <c r="CK78" s="240"/>
      <c r="CL78" s="243">
        <f>COUNTIF(CL$3:CN76, $M78)</f>
        <v>0</v>
      </c>
      <c r="CM78" s="241"/>
      <c r="CN78" s="240"/>
      <c r="CO78" s="243">
        <f>COUNTIF(CO$3:CQ76, $M78)</f>
        <v>0</v>
      </c>
      <c r="CP78" s="241"/>
      <c r="CQ78" s="240"/>
      <c r="CR78" s="243">
        <f>COUNTIF(CR$3:CT76, $M78)</f>
        <v>0</v>
      </c>
      <c r="CS78" s="241"/>
      <c r="CT78" s="240"/>
      <c r="CU78" s="243">
        <f>COUNTIF(CU$3:CW76, $M78)</f>
        <v>0</v>
      </c>
      <c r="CV78" s="241"/>
      <c r="CW78" s="240"/>
      <c r="CX78" s="243">
        <f>COUNTIF(CX$3:CZ76, $M78)</f>
        <v>0</v>
      </c>
      <c r="CY78" s="241"/>
      <c r="CZ78" s="240"/>
      <c r="DA78" s="243">
        <f>COUNTIF(DA$3:DC76, $M78)</f>
        <v>0</v>
      </c>
      <c r="DB78" s="241"/>
      <c r="DC78" s="240"/>
      <c r="DD78" s="243">
        <f>COUNTIF(DD$3:DF76, $M78)</f>
        <v>0</v>
      </c>
      <c r="DE78" s="241"/>
      <c r="DF78" s="240"/>
      <c r="DG78" s="243">
        <f>COUNTIF(DG$3:DI76, $M78)</f>
        <v>0</v>
      </c>
      <c r="DH78" s="241"/>
      <c r="DI78" s="240"/>
      <c r="DJ78" s="243">
        <f>COUNTIF(DJ$3:DL76, $M78)</f>
        <v>0</v>
      </c>
      <c r="DK78" s="241"/>
      <c r="DL78" s="240"/>
      <c r="DM78" s="243">
        <f>COUNTIF(DM$3:DO76, $M78)</f>
        <v>0</v>
      </c>
      <c r="DN78" s="241"/>
      <c r="DO78" s="240"/>
    </row>
    <row r="79" spans="2:272" ht="15.75" thickBot="1" x14ac:dyDescent="0.3">
      <c r="B79" s="261"/>
      <c r="C79" s="262"/>
      <c r="D79" s="244">
        <f t="shared" si="521"/>
        <v>0</v>
      </c>
      <c r="E79" s="245"/>
      <c r="F79" s="246"/>
      <c r="G79" s="247"/>
      <c r="H79" s="247"/>
      <c r="I79" s="247"/>
      <c r="J79" s="247"/>
      <c r="K79" s="247"/>
      <c r="L79" s="247"/>
      <c r="M79" s="292" t="s">
        <v>1100</v>
      </c>
      <c r="N79" s="248">
        <f>COUNTIF(N$3:O76, $M79)</f>
        <v>0</v>
      </c>
      <c r="O79" s="298"/>
      <c r="P79" s="247">
        <f>COUNTIF(P$3:Q76, $M79)</f>
        <v>0</v>
      </c>
      <c r="Q79" s="245"/>
      <c r="R79" s="248">
        <f>COUNTIF(R$3:S76, $M79)</f>
        <v>0</v>
      </c>
      <c r="S79" s="298"/>
      <c r="T79" s="247">
        <f>COUNTIF(T$3:U76, $M79)</f>
        <v>0</v>
      </c>
      <c r="U79" s="245"/>
      <c r="V79" s="248">
        <f>COUNTIF(V$3:W76, $M79)</f>
        <v>0</v>
      </c>
      <c r="W79" s="298"/>
      <c r="X79" s="247">
        <f>COUNTIF(X$3:Y76, $M79)</f>
        <v>0</v>
      </c>
      <c r="Y79" s="245"/>
      <c r="Z79" s="248">
        <f>COUNTIF(Z$3:AA76, $M79)</f>
        <v>0</v>
      </c>
      <c r="AA79" s="245"/>
      <c r="AB79" s="248">
        <f>COUNTIF(AB$3:AC76, $M79)</f>
        <v>0</v>
      </c>
      <c r="AC79" s="245"/>
      <c r="AD79" s="248">
        <f>COUNTIF(AD$3:AF76, $M79)</f>
        <v>0</v>
      </c>
      <c r="AE79" s="246"/>
      <c r="AF79" s="245"/>
      <c r="AG79" s="248">
        <f>COUNTIF(AG$3:AI76, $M79)</f>
        <v>0</v>
      </c>
      <c r="AH79" s="246"/>
      <c r="AI79" s="245"/>
      <c r="AJ79" s="248">
        <f>COUNTIF(AJ$3:AL76, $M79)</f>
        <v>0</v>
      </c>
      <c r="AK79" s="246"/>
      <c r="AL79" s="245"/>
      <c r="AM79" s="248">
        <f>COUNTIF(AM$3:AO76, $M79)</f>
        <v>0</v>
      </c>
      <c r="AN79" s="246"/>
      <c r="AO79" s="245"/>
      <c r="AP79" s="248">
        <f>COUNTIF(AP$3:AR76, $M79)</f>
        <v>0</v>
      </c>
      <c r="AQ79" s="246"/>
      <c r="AR79" s="245"/>
      <c r="AS79" s="248">
        <f>COUNTIF(AS$3:AU76, $M79)</f>
        <v>0</v>
      </c>
      <c r="AT79" s="246"/>
      <c r="AU79" s="245"/>
      <c r="AV79" s="248">
        <f>COUNTIF(AV$3:AX76, $M79)</f>
        <v>0</v>
      </c>
      <c r="AW79" s="246"/>
      <c r="AX79" s="245"/>
      <c r="AY79" s="248">
        <f>COUNTIF(AY$3:BA76, $M79)</f>
        <v>0</v>
      </c>
      <c r="AZ79" s="246"/>
      <c r="BA79" s="245"/>
      <c r="BB79" s="248">
        <f>COUNTIF(BB$3:BD76, $M79)</f>
        <v>0</v>
      </c>
      <c r="BC79" s="246"/>
      <c r="BD79" s="245"/>
      <c r="BE79" s="248">
        <f>COUNTIF(BE$3:BG76, $M79)</f>
        <v>0</v>
      </c>
      <c r="BF79" s="246"/>
      <c r="BG79" s="245"/>
      <c r="BH79" s="248">
        <f>COUNTIF(BH$3:BJ76, $M79)</f>
        <v>0</v>
      </c>
      <c r="BI79" s="246"/>
      <c r="BJ79" s="245"/>
      <c r="BK79" s="248">
        <f>COUNTIF(BK$3:BM76, $M79)</f>
        <v>0</v>
      </c>
      <c r="BL79" s="246"/>
      <c r="BM79" s="245"/>
      <c r="BN79" s="248">
        <f>COUNTIF(BN$3:BP76, $M79)</f>
        <v>0</v>
      </c>
      <c r="BO79" s="246"/>
      <c r="BP79" s="245"/>
      <c r="BQ79" s="248">
        <f>COUNTIF(BQ$3:BS76, $M79)</f>
        <v>0</v>
      </c>
      <c r="BR79" s="246"/>
      <c r="BS79" s="245"/>
      <c r="BT79" s="248">
        <f>COUNTIF(BT$3:BV76, $M79)</f>
        <v>0</v>
      </c>
      <c r="BU79" s="246"/>
      <c r="BV79" s="245"/>
      <c r="BW79" s="248">
        <f>COUNTIF(BW$3:BY76, $M79)</f>
        <v>0</v>
      </c>
      <c r="BX79" s="246"/>
      <c r="BY79" s="245"/>
      <c r="BZ79" s="248">
        <f>COUNTIF(BZ$3:CB76, $M79)</f>
        <v>0</v>
      </c>
      <c r="CA79" s="246"/>
      <c r="CB79" s="245"/>
      <c r="CC79" s="248">
        <f>COUNTIF(CC$3:CE76, $M79)</f>
        <v>0</v>
      </c>
      <c r="CD79" s="246"/>
      <c r="CE79" s="245"/>
      <c r="CF79" s="248">
        <f>COUNTIF(CF$3:CH76, $M79)</f>
        <v>0</v>
      </c>
      <c r="CG79" s="246"/>
      <c r="CH79" s="245"/>
      <c r="CI79" s="248">
        <f>COUNTIF(CI$3:CK76, $M79)</f>
        <v>0</v>
      </c>
      <c r="CJ79" s="246"/>
      <c r="CK79" s="245"/>
      <c r="CL79" s="248">
        <f>COUNTIF(CL$3:CN76, $M79)</f>
        <v>0</v>
      </c>
      <c r="CM79" s="246"/>
      <c r="CN79" s="245"/>
      <c r="CO79" s="248">
        <f>COUNTIF(CO$3:CQ76, $M79)</f>
        <v>0</v>
      </c>
      <c r="CP79" s="246"/>
      <c r="CQ79" s="245"/>
      <c r="CR79" s="248">
        <f>COUNTIF(CR$3:CT76, $M79)</f>
        <v>0</v>
      </c>
      <c r="CS79" s="246"/>
      <c r="CT79" s="245"/>
      <c r="CU79" s="248">
        <f>COUNTIF(CU$3:CW76, $M79)</f>
        <v>0</v>
      </c>
      <c r="CV79" s="246"/>
      <c r="CW79" s="245"/>
      <c r="CX79" s="248">
        <f>COUNTIF(CX$3:CZ76, $M79)</f>
        <v>0</v>
      </c>
      <c r="CY79" s="246"/>
      <c r="CZ79" s="245"/>
      <c r="DA79" s="248">
        <f>COUNTIF(DA$3:DC76, $M79)</f>
        <v>0</v>
      </c>
      <c r="DB79" s="246"/>
      <c r="DC79" s="245"/>
      <c r="DD79" s="248">
        <f>COUNTIF(DD$3:DF76, $M79)</f>
        <v>0</v>
      </c>
      <c r="DE79" s="246"/>
      <c r="DF79" s="245"/>
      <c r="DG79" s="248">
        <f>COUNTIF(DG$3:DI76, $M79)</f>
        <v>0</v>
      </c>
      <c r="DH79" s="246"/>
      <c r="DI79" s="245"/>
      <c r="DJ79" s="248">
        <f>COUNTIF(DJ$3:DL76, $M79)</f>
        <v>0</v>
      </c>
      <c r="DK79" s="246"/>
      <c r="DL79" s="245"/>
      <c r="DM79" s="248">
        <f>COUNTIF(DM$3:DO76, $M79)</f>
        <v>0</v>
      </c>
      <c r="DN79" s="246"/>
      <c r="DO79" s="245"/>
    </row>
    <row r="80" spans="2:272" ht="15" x14ac:dyDescent="0.25">
      <c r="B80" s="263"/>
      <c r="C80" s="262"/>
      <c r="D80" s="249">
        <f t="shared" si="521"/>
        <v>163</v>
      </c>
      <c r="E80" s="250"/>
      <c r="F80" s="251"/>
      <c r="G80" s="252"/>
      <c r="H80" s="252"/>
      <c r="I80" s="252"/>
      <c r="J80" s="252"/>
      <c r="K80" s="252"/>
      <c r="L80" s="252"/>
      <c r="M80" s="449" t="s">
        <v>175</v>
      </c>
      <c r="N80" s="253">
        <f>COUNTIF(N$3:O76, $M80)</f>
        <v>24</v>
      </c>
      <c r="O80" s="404"/>
      <c r="P80" s="252">
        <f>COUNTIF(P$3:Q76, $M80)</f>
        <v>2</v>
      </c>
      <c r="Q80" s="250"/>
      <c r="R80" s="253">
        <f>COUNTIF(R$3:S76, $M80)</f>
        <v>25</v>
      </c>
      <c r="S80" s="404"/>
      <c r="T80" s="252">
        <f>COUNTIF(T$3:U76, $M80)</f>
        <v>2</v>
      </c>
      <c r="U80" s="250"/>
      <c r="V80" s="253">
        <f>COUNTIF(V$3:W76, $M80)</f>
        <v>0</v>
      </c>
      <c r="W80" s="404"/>
      <c r="X80" s="252">
        <f>COUNTIF(X$3:Y76, $M80)</f>
        <v>0</v>
      </c>
      <c r="Y80" s="250"/>
      <c r="Z80" s="253">
        <f>COUNTIF(Z$3:AA76, $M80)</f>
        <v>0</v>
      </c>
      <c r="AA80" s="250"/>
      <c r="AB80" s="253">
        <f>COUNTIF(AB$3:AC76, $M80)</f>
        <v>6</v>
      </c>
      <c r="AC80" s="250"/>
      <c r="AD80" s="253">
        <f>COUNTIF(AD$3:AF76, $M80)</f>
        <v>0</v>
      </c>
      <c r="AE80" s="251"/>
      <c r="AF80" s="250"/>
      <c r="AG80" s="253">
        <f>COUNTIF(AG$3:AI76, $M80)</f>
        <v>0</v>
      </c>
      <c r="AH80" s="251"/>
      <c r="AI80" s="250"/>
      <c r="AJ80" s="253">
        <f>COUNTIF(AJ$3:AL76, $M80)</f>
        <v>0</v>
      </c>
      <c r="AK80" s="251"/>
      <c r="AL80" s="250"/>
      <c r="AM80" s="253">
        <f>COUNTIF(AM$3:AO76, $M80)</f>
        <v>6</v>
      </c>
      <c r="AN80" s="251"/>
      <c r="AO80" s="250"/>
      <c r="AP80" s="253">
        <f>COUNTIF(AP$3:AR76, $M80)</f>
        <v>6</v>
      </c>
      <c r="AQ80" s="251"/>
      <c r="AR80" s="250"/>
      <c r="AS80" s="253">
        <f>COUNTIF(AS$3:AU76, $M80)</f>
        <v>0</v>
      </c>
      <c r="AT80" s="251"/>
      <c r="AU80" s="250"/>
      <c r="AV80" s="253">
        <f>COUNTIF(AV$3:AX76, $M80)</f>
        <v>0</v>
      </c>
      <c r="AW80" s="251"/>
      <c r="AX80" s="250"/>
      <c r="AY80" s="253">
        <f>COUNTIF(AY$3:BA76, $M80)</f>
        <v>6</v>
      </c>
      <c r="AZ80" s="251"/>
      <c r="BA80" s="250"/>
      <c r="BB80" s="253">
        <f>COUNTIF(BB$3:BD76, $M80)</f>
        <v>0</v>
      </c>
      <c r="BC80" s="251"/>
      <c r="BD80" s="250"/>
      <c r="BE80" s="253">
        <f>COUNTIF(BE$3:BG76, $M80)</f>
        <v>1</v>
      </c>
      <c r="BF80" s="251"/>
      <c r="BG80" s="250"/>
      <c r="BH80" s="253">
        <f>COUNTIF(BH$3:BJ76, $M80)</f>
        <v>2</v>
      </c>
      <c r="BI80" s="251"/>
      <c r="BJ80" s="250"/>
      <c r="BK80" s="253">
        <f>COUNTIF(BK$3:BM76, $M80)</f>
        <v>26</v>
      </c>
      <c r="BL80" s="251"/>
      <c r="BM80" s="250"/>
      <c r="BN80" s="253">
        <f>COUNTIF(BN$3:BP76, $M80)</f>
        <v>2</v>
      </c>
      <c r="BO80" s="251"/>
      <c r="BP80" s="250"/>
      <c r="BQ80" s="253">
        <f>COUNTIF(BQ$3:BS76, $M80)</f>
        <v>0</v>
      </c>
      <c r="BR80" s="251"/>
      <c r="BS80" s="250"/>
      <c r="BT80" s="253">
        <f>COUNTIF(BT$3:BV76, $M80)</f>
        <v>0</v>
      </c>
      <c r="BU80" s="251"/>
      <c r="BV80" s="250"/>
      <c r="BW80" s="253">
        <f>COUNTIF(BW$3:BY76, $M80)</f>
        <v>27</v>
      </c>
      <c r="BX80" s="251"/>
      <c r="BY80" s="250"/>
      <c r="BZ80" s="253">
        <f>COUNTIF(BZ$3:CB76, $M80)</f>
        <v>28</v>
      </c>
      <c r="CA80" s="251"/>
      <c r="CB80" s="250"/>
      <c r="CC80" s="253">
        <f>COUNTIF(CC$3:CE76, $M80)</f>
        <v>0</v>
      </c>
      <c r="CD80" s="251"/>
      <c r="CE80" s="250"/>
      <c r="CF80" s="253">
        <f>COUNTIF(CF$3:CH76, $M80)</f>
        <v>0</v>
      </c>
      <c r="CG80" s="251"/>
      <c r="CH80" s="250"/>
      <c r="CI80" s="253">
        <f>COUNTIF(CI$3:CK76, $M80)</f>
        <v>0</v>
      </c>
      <c r="CJ80" s="251"/>
      <c r="CK80" s="250"/>
      <c r="CL80" s="253">
        <f>COUNTIF(CL$3:CN76, $M80)</f>
        <v>0</v>
      </c>
      <c r="CM80" s="251"/>
      <c r="CN80" s="250"/>
      <c r="CO80" s="253">
        <f>COUNTIF(CO$3:CQ76, $M80)</f>
        <v>0</v>
      </c>
      <c r="CP80" s="251"/>
      <c r="CQ80" s="250"/>
      <c r="CR80" s="253">
        <f>COUNTIF(CR$3:CT76, $M80)</f>
        <v>0</v>
      </c>
      <c r="CS80" s="251"/>
      <c r="CT80" s="250"/>
      <c r="CU80" s="253">
        <f>COUNTIF(CU$3:CW76, $M80)</f>
        <v>0</v>
      </c>
      <c r="CV80" s="251"/>
      <c r="CW80" s="250"/>
      <c r="CX80" s="253">
        <f>COUNTIF(CX$3:CZ76, $M80)</f>
        <v>0</v>
      </c>
      <c r="CY80" s="251"/>
      <c r="CZ80" s="250"/>
      <c r="DA80" s="253">
        <f>COUNTIF(DA$3:DC76, $M80)</f>
        <v>0</v>
      </c>
      <c r="DB80" s="251"/>
      <c r="DC80" s="250"/>
      <c r="DD80" s="253">
        <f>COUNTIF(DD$3:DF76, $M80)</f>
        <v>0</v>
      </c>
      <c r="DE80" s="251"/>
      <c r="DF80" s="250"/>
      <c r="DG80" s="253">
        <f>COUNTIF(DG$3:DI76, $M80)</f>
        <v>0</v>
      </c>
      <c r="DH80" s="251"/>
      <c r="DI80" s="250"/>
      <c r="DJ80" s="253">
        <f>COUNTIF(DJ$3:DL76, $M80)</f>
        <v>0</v>
      </c>
      <c r="DK80" s="251"/>
      <c r="DL80" s="250"/>
      <c r="DM80" s="253">
        <f>COUNTIF(DM$3:DO76, $M80)</f>
        <v>0</v>
      </c>
      <c r="DN80" s="251"/>
      <c r="DO80" s="250"/>
    </row>
    <row r="81" spans="2:274" ht="15.75" thickBot="1" x14ac:dyDescent="0.3">
      <c r="B81" s="263"/>
      <c r="C81" s="374" t="s">
        <v>311</v>
      </c>
      <c r="D81" s="244">
        <f t="shared" si="521"/>
        <v>1</v>
      </c>
      <c r="E81" s="245"/>
      <c r="F81" s="246"/>
      <c r="G81" s="247"/>
      <c r="H81" s="247"/>
      <c r="I81" s="247"/>
      <c r="J81" s="247"/>
      <c r="K81" s="247"/>
      <c r="L81" s="247"/>
      <c r="M81" s="292" t="s">
        <v>1101</v>
      </c>
      <c r="N81" s="248">
        <f>COUNTIF(N$3:O76, $M81)</f>
        <v>0</v>
      </c>
      <c r="O81" s="298"/>
      <c r="P81" s="247">
        <f>COUNTIF(P$3:Q76, $M81)</f>
        <v>0</v>
      </c>
      <c r="Q81" s="245"/>
      <c r="R81" s="248">
        <f>COUNTIF(R$3:S76, $M81)</f>
        <v>0</v>
      </c>
      <c r="S81" s="298"/>
      <c r="T81" s="247">
        <f>COUNTIF(T$3:U76, $M81)</f>
        <v>0</v>
      </c>
      <c r="U81" s="245"/>
      <c r="V81" s="248">
        <f>COUNTIF(V$3:W76, $M81)</f>
        <v>0</v>
      </c>
      <c r="W81" s="298"/>
      <c r="X81" s="247">
        <f>COUNTIF(X$3:Y76, $M81)</f>
        <v>0</v>
      </c>
      <c r="Y81" s="245"/>
      <c r="Z81" s="248">
        <f>COUNTIF(Z$3:AA76, $M81)</f>
        <v>0</v>
      </c>
      <c r="AA81" s="245"/>
      <c r="AB81" s="248">
        <f>COUNTIF(AB$3:AC76, $M81)</f>
        <v>0</v>
      </c>
      <c r="AC81" s="245"/>
      <c r="AD81" s="248">
        <f>COUNTIF(AD$3:AF76, $M81)</f>
        <v>0</v>
      </c>
      <c r="AE81" s="246"/>
      <c r="AF81" s="245"/>
      <c r="AG81" s="248">
        <f>COUNTIF(AG$3:AI76, $M81)</f>
        <v>0</v>
      </c>
      <c r="AH81" s="246"/>
      <c r="AI81" s="245"/>
      <c r="AJ81" s="248">
        <f>COUNTIF(AJ$3:AL76, $M81)</f>
        <v>0</v>
      </c>
      <c r="AK81" s="246"/>
      <c r="AL81" s="245"/>
      <c r="AM81" s="248">
        <f>COUNTIF(AM$3:AO76, $M81)</f>
        <v>0</v>
      </c>
      <c r="AN81" s="246"/>
      <c r="AO81" s="245"/>
      <c r="AP81" s="248">
        <f>COUNTIF(AP$3:AR76, $M81)</f>
        <v>0</v>
      </c>
      <c r="AQ81" s="246"/>
      <c r="AR81" s="245"/>
      <c r="AS81" s="248">
        <f>COUNTIF(AS$3:AU76, $M81)</f>
        <v>0</v>
      </c>
      <c r="AT81" s="246"/>
      <c r="AU81" s="245"/>
      <c r="AV81" s="248">
        <f>COUNTIF(AV$3:AX76, $M81)</f>
        <v>0</v>
      </c>
      <c r="AW81" s="246"/>
      <c r="AX81" s="245"/>
      <c r="AY81" s="248">
        <f>COUNTIF(AY$3:BA76, $M81)</f>
        <v>0</v>
      </c>
      <c r="AZ81" s="246"/>
      <c r="BA81" s="245"/>
      <c r="BB81" s="248">
        <f>COUNTIF(BB$3:BD76, $M81)</f>
        <v>0</v>
      </c>
      <c r="BC81" s="246"/>
      <c r="BD81" s="245"/>
      <c r="BE81" s="248">
        <f>COUNTIF(BE$3:BG76, $M81)</f>
        <v>0</v>
      </c>
      <c r="BF81" s="246"/>
      <c r="BG81" s="245"/>
      <c r="BH81" s="248">
        <f>COUNTIF(BH$3:BJ76, $M81)</f>
        <v>0</v>
      </c>
      <c r="BI81" s="246"/>
      <c r="BJ81" s="245"/>
      <c r="BK81" s="248">
        <f>COUNTIF(BK$3:BM76, $M81)</f>
        <v>0</v>
      </c>
      <c r="BL81" s="246"/>
      <c r="BM81" s="245"/>
      <c r="BN81" s="248">
        <f>COUNTIF(BN$3:BP76, $M81)</f>
        <v>1</v>
      </c>
      <c r="BO81" s="246"/>
      <c r="BP81" s="245"/>
      <c r="BQ81" s="248">
        <f>COUNTIF(BQ$3:BS76, $M81)</f>
        <v>0</v>
      </c>
      <c r="BR81" s="246"/>
      <c r="BS81" s="245"/>
      <c r="BT81" s="248">
        <f>COUNTIF(BT$3:BV76, $M81)</f>
        <v>0</v>
      </c>
      <c r="BU81" s="246"/>
      <c r="BV81" s="245"/>
      <c r="BW81" s="248">
        <f>COUNTIF(BW$3:BY76, $M81)</f>
        <v>0</v>
      </c>
      <c r="BX81" s="246"/>
      <c r="BY81" s="245"/>
      <c r="BZ81" s="248">
        <f>COUNTIF(BZ$3:CB76, $M81)</f>
        <v>0</v>
      </c>
      <c r="CA81" s="246"/>
      <c r="CB81" s="245"/>
      <c r="CC81" s="248">
        <f>COUNTIF(CC$3:CE76, $M81)</f>
        <v>0</v>
      </c>
      <c r="CD81" s="246"/>
      <c r="CE81" s="245"/>
      <c r="CF81" s="248">
        <f>COUNTIF(CF$3:CH76, $M81)</f>
        <v>0</v>
      </c>
      <c r="CG81" s="246"/>
      <c r="CH81" s="245"/>
      <c r="CI81" s="248">
        <f>COUNTIF(CI$3:CK76, $M81)</f>
        <v>0</v>
      </c>
      <c r="CJ81" s="246"/>
      <c r="CK81" s="245"/>
      <c r="CL81" s="248">
        <f>COUNTIF(CL$3:CN76, $M81)</f>
        <v>0</v>
      </c>
      <c r="CM81" s="246"/>
      <c r="CN81" s="245"/>
      <c r="CO81" s="248">
        <f>COUNTIF(CO$3:CQ76, $M81)</f>
        <v>0</v>
      </c>
      <c r="CP81" s="246"/>
      <c r="CQ81" s="245"/>
      <c r="CR81" s="248">
        <f>COUNTIF(CR$3:CT76, $M81)</f>
        <v>0</v>
      </c>
      <c r="CS81" s="246"/>
      <c r="CT81" s="245"/>
      <c r="CU81" s="248">
        <f>COUNTIF(CU$3:CW76, $M81)</f>
        <v>0</v>
      </c>
      <c r="CV81" s="246"/>
      <c r="CW81" s="245"/>
      <c r="CX81" s="248">
        <f>COUNTIF(CX$3:CZ76, $M81)</f>
        <v>0</v>
      </c>
      <c r="CY81" s="246"/>
      <c r="CZ81" s="245"/>
      <c r="DA81" s="248">
        <f>COUNTIF(DA$3:DC76, $M81)</f>
        <v>0</v>
      </c>
      <c r="DB81" s="246"/>
      <c r="DC81" s="245"/>
      <c r="DD81" s="248">
        <f>COUNTIF(DD$3:DF76, $M81)</f>
        <v>0</v>
      </c>
      <c r="DE81" s="246"/>
      <c r="DF81" s="245"/>
      <c r="DG81" s="248">
        <f>COUNTIF(DG$3:DI76, $M81)</f>
        <v>0</v>
      </c>
      <c r="DH81" s="246"/>
      <c r="DI81" s="245"/>
      <c r="DJ81" s="248">
        <f>COUNTIF(DJ$3:DL76, $M81)</f>
        <v>0</v>
      </c>
      <c r="DK81" s="246"/>
      <c r="DL81" s="245"/>
      <c r="DM81" s="248">
        <f>COUNTIF(DM$3:DO76, $M81)</f>
        <v>0</v>
      </c>
      <c r="DN81" s="246"/>
      <c r="DO81" s="245"/>
    </row>
    <row r="82" spans="2:274" ht="15" x14ac:dyDescent="0.25">
      <c r="B82" s="263"/>
      <c r="C82" s="374" t="s">
        <v>312</v>
      </c>
      <c r="D82" s="254">
        <f t="shared" si="521"/>
        <v>51</v>
      </c>
      <c r="E82" s="255"/>
      <c r="F82" s="256"/>
      <c r="G82" s="257"/>
      <c r="H82" s="257"/>
      <c r="I82" s="257"/>
      <c r="J82" s="257"/>
      <c r="K82" s="257"/>
      <c r="L82" s="257"/>
      <c r="M82" s="450" t="s">
        <v>177</v>
      </c>
      <c r="N82" s="258">
        <f>COUNTIF(N$3:O77, $M82)</f>
        <v>0</v>
      </c>
      <c r="O82" s="405"/>
      <c r="P82" s="257">
        <f>COUNTIF(P$3:Q77, $M82)</f>
        <v>0</v>
      </c>
      <c r="Q82" s="255"/>
      <c r="R82" s="258">
        <f>COUNTIF(R$3:S77, $M82)</f>
        <v>0</v>
      </c>
      <c r="S82" s="405"/>
      <c r="T82" s="257">
        <f>COUNTIF(T$3:U77, $M82)</f>
        <v>0</v>
      </c>
      <c r="U82" s="255"/>
      <c r="V82" s="258">
        <f>COUNTIF(V$3:W77, $M82)</f>
        <v>0</v>
      </c>
      <c r="W82" s="405"/>
      <c r="X82" s="257">
        <f>COUNTIF(X$3:Y77, $M82)</f>
        <v>0</v>
      </c>
      <c r="Y82" s="255"/>
      <c r="Z82" s="258">
        <f>COUNTIF(Z$3:AA77, $M82)</f>
        <v>17</v>
      </c>
      <c r="AA82" s="255"/>
      <c r="AB82" s="258">
        <f>COUNTIF(AB$3:AC77, $M82)</f>
        <v>0</v>
      </c>
      <c r="AC82" s="255"/>
      <c r="AD82" s="258">
        <f>COUNTIF(AD$3:AF77, $M82)</f>
        <v>0</v>
      </c>
      <c r="AE82" s="256"/>
      <c r="AF82" s="255"/>
      <c r="AG82" s="258">
        <f>COUNTIF(AG$3:AI77, $M82)</f>
        <v>0</v>
      </c>
      <c r="AH82" s="256"/>
      <c r="AI82" s="255"/>
      <c r="AJ82" s="258">
        <f>COUNTIF(AJ$3:AL77, $M82)</f>
        <v>0</v>
      </c>
      <c r="AK82" s="256"/>
      <c r="AL82" s="255"/>
      <c r="AM82" s="258">
        <f>COUNTIF(AM$3:AO77, $M82)</f>
        <v>0</v>
      </c>
      <c r="AN82" s="256"/>
      <c r="AO82" s="255"/>
      <c r="AP82" s="258">
        <f>COUNTIF(AP$3:AR77, $M82)</f>
        <v>0</v>
      </c>
      <c r="AQ82" s="256"/>
      <c r="AR82" s="255"/>
      <c r="AS82" s="258">
        <f>COUNTIF(AS$3:AU77, $M82)</f>
        <v>0</v>
      </c>
      <c r="AT82" s="256"/>
      <c r="AU82" s="255"/>
      <c r="AV82" s="258">
        <f>COUNTIF(AV$3:AX77, $M82)</f>
        <v>0</v>
      </c>
      <c r="AW82" s="256"/>
      <c r="AX82" s="255"/>
      <c r="AY82" s="258">
        <f>COUNTIF(AY$3:BA77, $M82)</f>
        <v>0</v>
      </c>
      <c r="AZ82" s="256"/>
      <c r="BA82" s="255"/>
      <c r="BB82" s="258">
        <f>COUNTIF(BB$3:BD77, $M82)</f>
        <v>0</v>
      </c>
      <c r="BC82" s="256"/>
      <c r="BD82" s="255"/>
      <c r="BE82" s="258">
        <f>COUNTIF(BE$3:BG77, $M82)</f>
        <v>0</v>
      </c>
      <c r="BF82" s="256"/>
      <c r="BG82" s="255"/>
      <c r="BH82" s="258">
        <f>COUNTIF(BH$3:BJ77, $M82)</f>
        <v>0</v>
      </c>
      <c r="BI82" s="256"/>
      <c r="BJ82" s="255"/>
      <c r="BK82" s="258">
        <f>COUNTIF(BK$3:BM77, $M82)</f>
        <v>0</v>
      </c>
      <c r="BL82" s="256"/>
      <c r="BM82" s="255"/>
      <c r="BN82" s="258">
        <f>COUNTIF(BN$3:BP77, $M82)</f>
        <v>0</v>
      </c>
      <c r="BO82" s="256"/>
      <c r="BP82" s="255"/>
      <c r="BQ82" s="258">
        <f>COUNTIF(BQ$3:BS77, $M82)</f>
        <v>21</v>
      </c>
      <c r="BR82" s="256"/>
      <c r="BS82" s="255"/>
      <c r="BT82" s="258">
        <f>COUNTIF(BT$3:BV77, $M82)</f>
        <v>0</v>
      </c>
      <c r="BU82" s="256"/>
      <c r="BV82" s="255"/>
      <c r="BW82" s="258">
        <f>COUNTIF(BW$3:BY77, $M82)</f>
        <v>0</v>
      </c>
      <c r="BX82" s="256"/>
      <c r="BY82" s="255"/>
      <c r="BZ82" s="258">
        <f>COUNTIF(BZ$3:CB77, $M82)</f>
        <v>0</v>
      </c>
      <c r="CA82" s="256"/>
      <c r="CB82" s="255"/>
      <c r="CC82" s="258">
        <f>COUNTIF(CC$3:CE77, $M82)</f>
        <v>13</v>
      </c>
      <c r="CD82" s="256"/>
      <c r="CE82" s="255"/>
      <c r="CF82" s="258">
        <f>COUNTIF(CF$3:CH77, $M82)</f>
        <v>0</v>
      </c>
      <c r="CG82" s="256"/>
      <c r="CH82" s="255"/>
      <c r="CI82" s="258">
        <f>COUNTIF(CI$3:CK77, $M82)</f>
        <v>0</v>
      </c>
      <c r="CJ82" s="256"/>
      <c r="CK82" s="255"/>
      <c r="CL82" s="258">
        <f>COUNTIF(CL$3:CN77, $M82)</f>
        <v>0</v>
      </c>
      <c r="CM82" s="256"/>
      <c r="CN82" s="255"/>
      <c r="CO82" s="258">
        <f>COUNTIF(CO$3:CQ77, $M82)</f>
        <v>0</v>
      </c>
      <c r="CP82" s="256"/>
      <c r="CQ82" s="255"/>
      <c r="CR82" s="258">
        <f>COUNTIF(CR$3:CT77, $M82)</f>
        <v>0</v>
      </c>
      <c r="CS82" s="256"/>
      <c r="CT82" s="255"/>
      <c r="CU82" s="258">
        <f>COUNTIF(CU$3:CW77, $M82)</f>
        <v>0</v>
      </c>
      <c r="CV82" s="256"/>
      <c r="CW82" s="255"/>
      <c r="CX82" s="258">
        <f>COUNTIF(CX$3:CZ77, $M82)</f>
        <v>0</v>
      </c>
      <c r="CY82" s="256"/>
      <c r="CZ82" s="255"/>
      <c r="DA82" s="258">
        <f>COUNTIF(DA$3:DC77, $M82)</f>
        <v>0</v>
      </c>
      <c r="DB82" s="256"/>
      <c r="DC82" s="255"/>
      <c r="DD82" s="258">
        <f>COUNTIF(DD$3:DF77, $M82)</f>
        <v>0</v>
      </c>
      <c r="DE82" s="256"/>
      <c r="DF82" s="255"/>
      <c r="DG82" s="258">
        <f>COUNTIF(DG$3:DI77, $M82)</f>
        <v>0</v>
      </c>
      <c r="DH82" s="256"/>
      <c r="DI82" s="255"/>
      <c r="DJ82" s="258">
        <f>COUNTIF(DJ$3:DL77, $M82)</f>
        <v>0</v>
      </c>
      <c r="DK82" s="256"/>
      <c r="DL82" s="255"/>
      <c r="DM82" s="258">
        <f>COUNTIF(DM$3:DO77, $M82)</f>
        <v>0</v>
      </c>
      <c r="DN82" s="256"/>
      <c r="DO82" s="255"/>
    </row>
    <row r="83" spans="2:274" ht="15.75" thickBot="1" x14ac:dyDescent="0.3">
      <c r="B83" s="264"/>
      <c r="C83" s="375"/>
      <c r="D83" s="244">
        <f t="shared" si="521"/>
        <v>0</v>
      </c>
      <c r="E83" s="245"/>
      <c r="F83" s="246"/>
      <c r="G83" s="247"/>
      <c r="H83" s="247"/>
      <c r="I83" s="247"/>
      <c r="J83" s="247"/>
      <c r="K83" s="247"/>
      <c r="L83" s="247"/>
      <c r="M83" s="292" t="str">
        <f>"r"&amp;MID(M82, 2, 4)</f>
        <v>r23-1</v>
      </c>
      <c r="N83" s="248">
        <f>COUNTIF(N$3:O77, $M83)</f>
        <v>0</v>
      </c>
      <c r="O83" s="298"/>
      <c r="P83" s="247">
        <f>COUNTIF(P$3:Q77, $M83)</f>
        <v>0</v>
      </c>
      <c r="Q83" s="245"/>
      <c r="R83" s="248">
        <f>COUNTIF(R$3:S77, $M83)</f>
        <v>0</v>
      </c>
      <c r="S83" s="298"/>
      <c r="T83" s="247">
        <f>COUNTIF(T$3:U77, $M83)</f>
        <v>0</v>
      </c>
      <c r="U83" s="245"/>
      <c r="V83" s="248">
        <f>COUNTIF(V$3:W77, $M83)</f>
        <v>0</v>
      </c>
      <c r="W83" s="298"/>
      <c r="X83" s="247">
        <f>COUNTIF(X$3:Y77, $M83)</f>
        <v>0</v>
      </c>
      <c r="Y83" s="245"/>
      <c r="Z83" s="248">
        <f>COUNTIF(Z$3:AA77, $M83)</f>
        <v>0</v>
      </c>
      <c r="AA83" s="245"/>
      <c r="AB83" s="248">
        <f>COUNTIF(AB$3:AC77, $M83)</f>
        <v>0</v>
      </c>
      <c r="AC83" s="245"/>
      <c r="AD83" s="248">
        <f>COUNTIF(AD$3:AF77, $M83)</f>
        <v>0</v>
      </c>
      <c r="AE83" s="246"/>
      <c r="AF83" s="245"/>
      <c r="AG83" s="248">
        <f>COUNTIF(AG$3:AI77, $M83)</f>
        <v>0</v>
      </c>
      <c r="AH83" s="246"/>
      <c r="AI83" s="245"/>
      <c r="AJ83" s="248">
        <f>COUNTIF(AJ$3:AL77, $M83)</f>
        <v>0</v>
      </c>
      <c r="AK83" s="246"/>
      <c r="AL83" s="245"/>
      <c r="AM83" s="248">
        <f>COUNTIF(AM$3:AO77, $M83)</f>
        <v>0</v>
      </c>
      <c r="AN83" s="246"/>
      <c r="AO83" s="245"/>
      <c r="AP83" s="248">
        <f>COUNTIF(AP$3:AR77, $M83)</f>
        <v>0</v>
      </c>
      <c r="AQ83" s="246"/>
      <c r="AR83" s="245"/>
      <c r="AS83" s="248">
        <f>COUNTIF(AS$3:AU77, $M83)</f>
        <v>0</v>
      </c>
      <c r="AT83" s="246"/>
      <c r="AU83" s="245"/>
      <c r="AV83" s="248">
        <f>COUNTIF(AV$3:AX77, $M83)</f>
        <v>0</v>
      </c>
      <c r="AW83" s="246"/>
      <c r="AX83" s="245"/>
      <c r="AY83" s="248">
        <f>COUNTIF(AY$3:BA77, $M83)</f>
        <v>0</v>
      </c>
      <c r="AZ83" s="246"/>
      <c r="BA83" s="245"/>
      <c r="BB83" s="248">
        <f>COUNTIF(BB$3:BD77, $M83)</f>
        <v>0</v>
      </c>
      <c r="BC83" s="246"/>
      <c r="BD83" s="245"/>
      <c r="BE83" s="248">
        <f>COUNTIF(BE$3:BG77, $M83)</f>
        <v>0</v>
      </c>
      <c r="BF83" s="246"/>
      <c r="BG83" s="245"/>
      <c r="BH83" s="248">
        <f>COUNTIF(BH$3:BJ77, $M83)</f>
        <v>0</v>
      </c>
      <c r="BI83" s="246"/>
      <c r="BJ83" s="245"/>
      <c r="BK83" s="248">
        <f>COUNTIF(BK$3:BM77, $M83)</f>
        <v>0</v>
      </c>
      <c r="BL83" s="246"/>
      <c r="BM83" s="245"/>
      <c r="BN83" s="248">
        <f>COUNTIF(BN$3:BP77, $M83)</f>
        <v>0</v>
      </c>
      <c r="BO83" s="246"/>
      <c r="BP83" s="245"/>
      <c r="BQ83" s="248">
        <f>COUNTIF(BQ$3:BS77, $M83)</f>
        <v>0</v>
      </c>
      <c r="BR83" s="246"/>
      <c r="BS83" s="245"/>
      <c r="BT83" s="248">
        <f>COUNTIF(BT$3:BV77, $M83)</f>
        <v>0</v>
      </c>
      <c r="BU83" s="246"/>
      <c r="BV83" s="245"/>
      <c r="BW83" s="248">
        <f>COUNTIF(BW$3:BY77, $M83)</f>
        <v>0</v>
      </c>
      <c r="BX83" s="246"/>
      <c r="BY83" s="245"/>
      <c r="BZ83" s="248">
        <f>COUNTIF(BZ$3:CB77, $M83)</f>
        <v>0</v>
      </c>
      <c r="CA83" s="246"/>
      <c r="CB83" s="245"/>
      <c r="CC83" s="248">
        <f>COUNTIF(CC$3:CE77, $M83)</f>
        <v>0</v>
      </c>
      <c r="CD83" s="246"/>
      <c r="CE83" s="245"/>
      <c r="CF83" s="248">
        <f>COUNTIF(CF$3:CH77, $M83)</f>
        <v>0</v>
      </c>
      <c r="CG83" s="246"/>
      <c r="CH83" s="245"/>
      <c r="CI83" s="248">
        <f>COUNTIF(CI$3:CK77, $M83)</f>
        <v>0</v>
      </c>
      <c r="CJ83" s="246"/>
      <c r="CK83" s="245"/>
      <c r="CL83" s="248">
        <f>COUNTIF(CL$3:CN77, $M83)</f>
        <v>0</v>
      </c>
      <c r="CM83" s="246"/>
      <c r="CN83" s="245"/>
      <c r="CO83" s="248">
        <f>COUNTIF(CO$3:CQ77, $M83)</f>
        <v>0</v>
      </c>
      <c r="CP83" s="246"/>
      <c r="CQ83" s="245"/>
      <c r="CR83" s="248">
        <f>COUNTIF(CR$3:CT77, $M83)</f>
        <v>0</v>
      </c>
      <c r="CS83" s="246"/>
      <c r="CT83" s="245"/>
      <c r="CU83" s="248">
        <f>COUNTIF(CU$3:CW77, $M83)</f>
        <v>0</v>
      </c>
      <c r="CV83" s="246"/>
      <c r="CW83" s="245"/>
      <c r="CX83" s="248">
        <f>COUNTIF(CX$3:CZ77, $M83)</f>
        <v>0</v>
      </c>
      <c r="CY83" s="246"/>
      <c r="CZ83" s="245"/>
      <c r="DA83" s="248">
        <f>COUNTIF(DA$3:DC77, $M83)</f>
        <v>0</v>
      </c>
      <c r="DB83" s="246"/>
      <c r="DC83" s="245"/>
      <c r="DD83" s="248">
        <f>COUNTIF(DD$3:DF77, $M83)</f>
        <v>0</v>
      </c>
      <c r="DE83" s="246"/>
      <c r="DF83" s="245"/>
      <c r="DG83" s="248">
        <f>COUNTIF(DG$3:DI77, $M83)</f>
        <v>0</v>
      </c>
      <c r="DH83" s="246"/>
      <c r="DI83" s="245"/>
      <c r="DJ83" s="248">
        <f>COUNTIF(DJ$3:DL77, $M83)</f>
        <v>0</v>
      </c>
      <c r="DK83" s="246"/>
      <c r="DL83" s="245"/>
      <c r="DM83" s="248">
        <f>COUNTIF(DM$3:DO77, $M83)</f>
        <v>0</v>
      </c>
      <c r="DN83" s="246"/>
      <c r="DO83" s="245"/>
    </row>
    <row r="84" spans="2:274" ht="15" thickBot="1" x14ac:dyDescent="0.25"/>
    <row r="85" spans="2:274" ht="75" thickBot="1" x14ac:dyDescent="0.25">
      <c r="C85" s="376" t="s">
        <v>313</v>
      </c>
      <c r="D85" s="308"/>
      <c r="E85" s="308"/>
      <c r="H85" s="13"/>
      <c r="M85" s="329" t="s">
        <v>314</v>
      </c>
      <c r="N85" s="294" t="s">
        <v>101</v>
      </c>
      <c r="O85" s="285" t="s">
        <v>102</v>
      </c>
      <c r="P85" s="286" t="s">
        <v>103</v>
      </c>
      <c r="Q85" s="286" t="s">
        <v>104</v>
      </c>
      <c r="R85" s="290" t="s">
        <v>105</v>
      </c>
      <c r="S85" s="290" t="s">
        <v>106</v>
      </c>
      <c r="T85" s="366" t="s">
        <v>49</v>
      </c>
      <c r="U85" s="293" t="s">
        <v>50</v>
      </c>
      <c r="V85" s="289" t="s">
        <v>69</v>
      </c>
      <c r="W85" s="289" t="s">
        <v>71</v>
      </c>
      <c r="X85" s="289" t="s">
        <v>73</v>
      </c>
      <c r="Y85" s="289" t="s">
        <v>74</v>
      </c>
      <c r="Z85" s="289" t="s">
        <v>75</v>
      </c>
      <c r="AA85" s="289" t="s">
        <v>76</v>
      </c>
      <c r="AB85" s="289" t="s">
        <v>45</v>
      </c>
      <c r="AC85" s="289" t="s">
        <v>77</v>
      </c>
      <c r="AD85" s="289" t="s">
        <v>78</v>
      </c>
      <c r="AE85" s="309" t="s">
        <v>79</v>
      </c>
      <c r="AF85" s="309" t="s">
        <v>81</v>
      </c>
      <c r="AG85" s="309" t="s">
        <v>82</v>
      </c>
      <c r="AH85" s="309" t="s">
        <v>83</v>
      </c>
      <c r="AI85" s="309" t="s">
        <v>84</v>
      </c>
      <c r="AJ85" s="309" t="s">
        <v>85</v>
      </c>
      <c r="AK85" s="309" t="s">
        <v>86</v>
      </c>
      <c r="AL85" s="309" t="s">
        <v>87</v>
      </c>
      <c r="AM85" s="309" t="s">
        <v>88</v>
      </c>
      <c r="AN85" s="287" t="s">
        <v>89</v>
      </c>
      <c r="AO85" s="287" t="s">
        <v>90</v>
      </c>
      <c r="AP85" s="287" t="s">
        <v>91</v>
      </c>
      <c r="AQ85" s="287" t="s">
        <v>92</v>
      </c>
      <c r="AR85" s="287" t="s">
        <v>93</v>
      </c>
      <c r="AS85" s="287" t="s">
        <v>94</v>
      </c>
      <c r="AT85" s="287" t="s">
        <v>95</v>
      </c>
      <c r="AU85" s="287" t="s">
        <v>96</v>
      </c>
      <c r="AV85" s="287" t="s">
        <v>97</v>
      </c>
      <c r="AW85" s="287" t="s">
        <v>98</v>
      </c>
      <c r="AX85" s="287" t="s">
        <v>99</v>
      </c>
      <c r="AY85" s="288" t="s">
        <v>100</v>
      </c>
      <c r="AZ85" s="291"/>
      <c r="BC85" s="291"/>
      <c r="DS85" s="13"/>
      <c r="DU85" s="275"/>
      <c r="IA85" s="13"/>
      <c r="IC85" s="16"/>
      <c r="JK85" s="13"/>
      <c r="JL85" s="13"/>
      <c r="JM85" s="16"/>
      <c r="JN85" s="16"/>
    </row>
    <row r="86" spans="2:274" ht="15" x14ac:dyDescent="0.25">
      <c r="C86" s="303"/>
      <c r="D86" s="304"/>
      <c r="E86" s="304"/>
      <c r="H86" s="13"/>
      <c r="M86" s="301" t="str">
        <f t="shared" ref="M86:N91" si="522">M78</f>
        <v>S22-4</v>
      </c>
      <c r="N86" s="295">
        <f t="shared" si="522"/>
        <v>0</v>
      </c>
      <c r="O86" s="296">
        <f t="shared" ref="O86:O91" si="523">P78</f>
        <v>0</v>
      </c>
      <c r="P86" s="296">
        <f t="shared" ref="P86:P91" si="524">R78</f>
        <v>0</v>
      </c>
      <c r="Q86" s="296">
        <f t="shared" ref="Q86:Q91" si="525">T78</f>
        <v>0</v>
      </c>
      <c r="R86" s="296">
        <f t="shared" ref="R86:R91" si="526">V78</f>
        <v>0</v>
      </c>
      <c r="S86" s="296">
        <f t="shared" ref="S86:S91" si="527">X78</f>
        <v>0</v>
      </c>
      <c r="T86" s="296">
        <f t="shared" ref="T86:T91" si="528">Z78</f>
        <v>0</v>
      </c>
      <c r="U86" s="296">
        <f t="shared" ref="U86:U91" si="529">AB78</f>
        <v>0</v>
      </c>
      <c r="V86" s="296">
        <f t="shared" ref="V86:V91" si="530">AD78</f>
        <v>0</v>
      </c>
      <c r="W86" s="296">
        <f t="shared" ref="W86:W91" si="531">AG78</f>
        <v>0</v>
      </c>
      <c r="X86" s="296">
        <f t="shared" ref="X86:X91" si="532">AJ78</f>
        <v>0</v>
      </c>
      <c r="Y86" s="296">
        <f t="shared" ref="Y86:Y91" si="533">AM78</f>
        <v>0</v>
      </c>
      <c r="Z86" s="296">
        <f t="shared" ref="Z86:Z91" si="534">AP78</f>
        <v>0</v>
      </c>
      <c r="AA86" s="296">
        <f t="shared" ref="AA86:AA91" si="535">AS78</f>
        <v>0</v>
      </c>
      <c r="AB86" s="296">
        <f t="shared" ref="AB86:AB91" si="536">AV78</f>
        <v>0</v>
      </c>
      <c r="AC86" s="296">
        <f t="shared" ref="AC86:AC91" si="537">AY78</f>
        <v>0</v>
      </c>
      <c r="AD86" s="296">
        <f t="shared" ref="AD86:AD91" si="538">BB78</f>
        <v>0</v>
      </c>
      <c r="AE86" s="296">
        <f t="shared" ref="AE86:AE91" si="539">BE78</f>
        <v>0</v>
      </c>
      <c r="AF86" s="296">
        <f t="shared" ref="AF86:AF91" si="540">BH78</f>
        <v>0</v>
      </c>
      <c r="AG86" s="296">
        <f t="shared" ref="AG86:AG91" si="541">BK78</f>
        <v>0</v>
      </c>
      <c r="AH86" s="296">
        <f t="shared" ref="AH86:AH91" si="542">BN78</f>
        <v>0</v>
      </c>
      <c r="AI86" s="296">
        <f t="shared" ref="AI86:AI91" si="543">BQ78</f>
        <v>0</v>
      </c>
      <c r="AJ86" s="296">
        <f t="shared" ref="AJ86:AJ91" si="544">BT78</f>
        <v>0</v>
      </c>
      <c r="AK86" s="296">
        <f t="shared" ref="AK86:AK91" si="545">BW78</f>
        <v>0</v>
      </c>
      <c r="AL86" s="296">
        <f t="shared" ref="AL86:AL91" si="546">BZ78</f>
        <v>0</v>
      </c>
      <c r="AM86" s="296">
        <f t="shared" ref="AM86:AM91" si="547">CC78</f>
        <v>0</v>
      </c>
      <c r="AN86" s="296">
        <f t="shared" ref="AN86:AN91" si="548">CF78</f>
        <v>0</v>
      </c>
      <c r="AO86" s="296">
        <f t="shared" ref="AO86:AO91" si="549">CI78</f>
        <v>0</v>
      </c>
      <c r="AP86" s="296">
        <f t="shared" ref="AP86:AP91" si="550">CL78</f>
        <v>0</v>
      </c>
      <c r="AQ86" s="296">
        <f t="shared" ref="AQ86:AQ91" si="551">CO78</f>
        <v>0</v>
      </c>
      <c r="AR86" s="296">
        <f t="shared" ref="AR86:AR91" si="552">CR78</f>
        <v>0</v>
      </c>
      <c r="AS86" s="296">
        <f t="shared" ref="AS86:AS91" si="553">CU78</f>
        <v>0</v>
      </c>
      <c r="AT86" s="296">
        <f t="shared" ref="AT86:AT91" si="554">CX78</f>
        <v>0</v>
      </c>
      <c r="AU86" s="296">
        <f t="shared" ref="AU86:AU91" si="555">DA78</f>
        <v>0</v>
      </c>
      <c r="AV86" s="296">
        <f t="shared" ref="AV86:AV91" si="556">DD78</f>
        <v>0</v>
      </c>
      <c r="AW86" s="296">
        <f t="shared" ref="AW86:AW91" si="557">DG78</f>
        <v>0</v>
      </c>
      <c r="AX86" s="296">
        <f t="shared" ref="AX86:AX91" si="558">DJ78</f>
        <v>0</v>
      </c>
      <c r="AY86" s="297">
        <f t="shared" ref="AY86:AY91" si="559">DM78</f>
        <v>0</v>
      </c>
      <c r="DS86" s="13"/>
      <c r="DU86" s="275"/>
      <c r="IA86" s="13"/>
      <c r="IC86" s="16"/>
      <c r="JK86" s="13"/>
      <c r="JL86" s="13"/>
      <c r="JM86" s="16"/>
      <c r="JN86" s="16"/>
    </row>
    <row r="87" spans="2:274" ht="15.75" thickBot="1" x14ac:dyDescent="0.3">
      <c r="C87" s="303" t="s">
        <v>315</v>
      </c>
      <c r="D87" s="304"/>
      <c r="E87" s="304"/>
      <c r="H87" s="13"/>
      <c r="M87" s="302" t="str">
        <f t="shared" si="522"/>
        <v>r22-4</v>
      </c>
      <c r="N87" s="298">
        <f t="shared" si="522"/>
        <v>0</v>
      </c>
      <c r="O87" s="299">
        <f t="shared" si="523"/>
        <v>0</v>
      </c>
      <c r="P87" s="299">
        <f t="shared" si="524"/>
        <v>0</v>
      </c>
      <c r="Q87" s="299">
        <f t="shared" si="525"/>
        <v>0</v>
      </c>
      <c r="R87" s="299">
        <f t="shared" si="526"/>
        <v>0</v>
      </c>
      <c r="S87" s="299">
        <f t="shared" si="527"/>
        <v>0</v>
      </c>
      <c r="T87" s="299">
        <f t="shared" si="528"/>
        <v>0</v>
      </c>
      <c r="U87" s="299">
        <f t="shared" si="529"/>
        <v>0</v>
      </c>
      <c r="V87" s="299">
        <f t="shared" si="530"/>
        <v>0</v>
      </c>
      <c r="W87" s="299">
        <f t="shared" si="531"/>
        <v>0</v>
      </c>
      <c r="X87" s="299">
        <f t="shared" si="532"/>
        <v>0</v>
      </c>
      <c r="Y87" s="299">
        <f t="shared" si="533"/>
        <v>0</v>
      </c>
      <c r="Z87" s="299">
        <f t="shared" si="534"/>
        <v>0</v>
      </c>
      <c r="AA87" s="299">
        <f t="shared" si="535"/>
        <v>0</v>
      </c>
      <c r="AB87" s="299">
        <f t="shared" si="536"/>
        <v>0</v>
      </c>
      <c r="AC87" s="299">
        <f t="shared" si="537"/>
        <v>0</v>
      </c>
      <c r="AD87" s="299">
        <f t="shared" si="538"/>
        <v>0</v>
      </c>
      <c r="AE87" s="299">
        <f t="shared" si="539"/>
        <v>0</v>
      </c>
      <c r="AF87" s="299">
        <f t="shared" si="540"/>
        <v>0</v>
      </c>
      <c r="AG87" s="299">
        <f t="shared" si="541"/>
        <v>0</v>
      </c>
      <c r="AH87" s="299">
        <f t="shared" si="542"/>
        <v>0</v>
      </c>
      <c r="AI87" s="299">
        <f t="shared" si="543"/>
        <v>0</v>
      </c>
      <c r="AJ87" s="299">
        <f t="shared" si="544"/>
        <v>0</v>
      </c>
      <c r="AK87" s="299">
        <f t="shared" si="545"/>
        <v>0</v>
      </c>
      <c r="AL87" s="299">
        <f t="shared" si="546"/>
        <v>0</v>
      </c>
      <c r="AM87" s="299">
        <f t="shared" si="547"/>
        <v>0</v>
      </c>
      <c r="AN87" s="299">
        <f t="shared" si="548"/>
        <v>0</v>
      </c>
      <c r="AO87" s="299">
        <f t="shared" si="549"/>
        <v>0</v>
      </c>
      <c r="AP87" s="299">
        <f t="shared" si="550"/>
        <v>0</v>
      </c>
      <c r="AQ87" s="299">
        <f t="shared" si="551"/>
        <v>0</v>
      </c>
      <c r="AR87" s="299">
        <f t="shared" si="552"/>
        <v>0</v>
      </c>
      <c r="AS87" s="299">
        <f t="shared" si="553"/>
        <v>0</v>
      </c>
      <c r="AT87" s="299">
        <f t="shared" si="554"/>
        <v>0</v>
      </c>
      <c r="AU87" s="299">
        <f t="shared" si="555"/>
        <v>0</v>
      </c>
      <c r="AV87" s="299">
        <f t="shared" si="556"/>
        <v>0</v>
      </c>
      <c r="AW87" s="299">
        <f t="shared" si="557"/>
        <v>0</v>
      </c>
      <c r="AX87" s="299">
        <f t="shared" si="558"/>
        <v>0</v>
      </c>
      <c r="AY87" s="300">
        <f t="shared" si="559"/>
        <v>0</v>
      </c>
      <c r="DS87" s="13"/>
      <c r="DU87" s="275"/>
      <c r="IA87" s="13"/>
      <c r="IC87" s="16"/>
      <c r="JK87" s="13"/>
      <c r="JL87" s="13"/>
      <c r="JM87" s="16"/>
      <c r="JN87" s="16"/>
    </row>
    <row r="88" spans="2:274" ht="15" x14ac:dyDescent="0.25">
      <c r="C88" s="303"/>
      <c r="D88" s="304"/>
      <c r="E88" s="304"/>
      <c r="H88" s="13"/>
      <c r="M88" s="301" t="str">
        <f t="shared" si="522"/>
        <v>S22-8</v>
      </c>
      <c r="N88" s="295">
        <f t="shared" si="522"/>
        <v>24</v>
      </c>
      <c r="O88" s="296">
        <f t="shared" si="523"/>
        <v>2</v>
      </c>
      <c r="P88" s="296">
        <f t="shared" si="524"/>
        <v>25</v>
      </c>
      <c r="Q88" s="296">
        <f t="shared" si="525"/>
        <v>2</v>
      </c>
      <c r="R88" s="296">
        <f t="shared" si="526"/>
        <v>0</v>
      </c>
      <c r="S88" s="296">
        <f t="shared" si="527"/>
        <v>0</v>
      </c>
      <c r="T88" s="296">
        <f t="shared" si="528"/>
        <v>0</v>
      </c>
      <c r="U88" s="296">
        <f t="shared" si="529"/>
        <v>6</v>
      </c>
      <c r="V88" s="296">
        <f t="shared" si="530"/>
        <v>0</v>
      </c>
      <c r="W88" s="296">
        <f t="shared" si="531"/>
        <v>0</v>
      </c>
      <c r="X88" s="296">
        <f t="shared" si="532"/>
        <v>0</v>
      </c>
      <c r="Y88" s="296">
        <f t="shared" si="533"/>
        <v>6</v>
      </c>
      <c r="Z88" s="296">
        <f t="shared" si="534"/>
        <v>6</v>
      </c>
      <c r="AA88" s="296">
        <f t="shared" si="535"/>
        <v>0</v>
      </c>
      <c r="AB88" s="296">
        <f t="shared" si="536"/>
        <v>0</v>
      </c>
      <c r="AC88" s="296">
        <f t="shared" si="537"/>
        <v>6</v>
      </c>
      <c r="AD88" s="296">
        <f t="shared" si="538"/>
        <v>0</v>
      </c>
      <c r="AE88" s="296">
        <f t="shared" si="539"/>
        <v>1</v>
      </c>
      <c r="AF88" s="296">
        <f t="shared" si="540"/>
        <v>2</v>
      </c>
      <c r="AG88" s="296">
        <f t="shared" si="541"/>
        <v>26</v>
      </c>
      <c r="AH88" s="296">
        <f t="shared" si="542"/>
        <v>2</v>
      </c>
      <c r="AI88" s="296">
        <f t="shared" si="543"/>
        <v>0</v>
      </c>
      <c r="AJ88" s="296">
        <f t="shared" si="544"/>
        <v>0</v>
      </c>
      <c r="AK88" s="296">
        <f t="shared" si="545"/>
        <v>27</v>
      </c>
      <c r="AL88" s="296">
        <f t="shared" si="546"/>
        <v>28</v>
      </c>
      <c r="AM88" s="296">
        <f t="shared" si="547"/>
        <v>0</v>
      </c>
      <c r="AN88" s="296">
        <f t="shared" si="548"/>
        <v>0</v>
      </c>
      <c r="AO88" s="296">
        <f t="shared" si="549"/>
        <v>0</v>
      </c>
      <c r="AP88" s="296">
        <f t="shared" si="550"/>
        <v>0</v>
      </c>
      <c r="AQ88" s="296">
        <f t="shared" si="551"/>
        <v>0</v>
      </c>
      <c r="AR88" s="296">
        <f t="shared" si="552"/>
        <v>0</v>
      </c>
      <c r="AS88" s="296">
        <f t="shared" si="553"/>
        <v>0</v>
      </c>
      <c r="AT88" s="296">
        <f t="shared" si="554"/>
        <v>0</v>
      </c>
      <c r="AU88" s="296">
        <f t="shared" si="555"/>
        <v>0</v>
      </c>
      <c r="AV88" s="296">
        <f t="shared" si="556"/>
        <v>0</v>
      </c>
      <c r="AW88" s="296">
        <f t="shared" si="557"/>
        <v>0</v>
      </c>
      <c r="AX88" s="296">
        <f t="shared" si="558"/>
        <v>0</v>
      </c>
      <c r="AY88" s="297">
        <f t="shared" si="559"/>
        <v>0</v>
      </c>
      <c r="DS88" s="13"/>
      <c r="DU88" s="275"/>
      <c r="IA88" s="13"/>
      <c r="IC88" s="16"/>
      <c r="JK88" s="13"/>
      <c r="JL88" s="13"/>
      <c r="JM88" s="16"/>
      <c r="JN88" s="16"/>
    </row>
    <row r="89" spans="2:274" ht="15.75" thickBot="1" x14ac:dyDescent="0.3">
      <c r="C89" s="303" t="s">
        <v>316</v>
      </c>
      <c r="D89" s="304"/>
      <c r="E89" s="304"/>
      <c r="H89" s="13"/>
      <c r="M89" s="302" t="str">
        <f t="shared" si="522"/>
        <v>r22-8</v>
      </c>
      <c r="N89" s="298">
        <f t="shared" si="522"/>
        <v>0</v>
      </c>
      <c r="O89" s="299">
        <f t="shared" si="523"/>
        <v>0</v>
      </c>
      <c r="P89" s="299">
        <f t="shared" si="524"/>
        <v>0</v>
      </c>
      <c r="Q89" s="299">
        <f t="shared" si="525"/>
        <v>0</v>
      </c>
      <c r="R89" s="299">
        <f t="shared" si="526"/>
        <v>0</v>
      </c>
      <c r="S89" s="299">
        <f t="shared" si="527"/>
        <v>0</v>
      </c>
      <c r="T89" s="299">
        <f t="shared" si="528"/>
        <v>0</v>
      </c>
      <c r="U89" s="299">
        <f t="shared" si="529"/>
        <v>0</v>
      </c>
      <c r="V89" s="299">
        <f t="shared" si="530"/>
        <v>0</v>
      </c>
      <c r="W89" s="299">
        <f t="shared" si="531"/>
        <v>0</v>
      </c>
      <c r="X89" s="299">
        <f t="shared" si="532"/>
        <v>0</v>
      </c>
      <c r="Y89" s="299">
        <f t="shared" si="533"/>
        <v>0</v>
      </c>
      <c r="Z89" s="299">
        <f t="shared" si="534"/>
        <v>0</v>
      </c>
      <c r="AA89" s="299">
        <f t="shared" si="535"/>
        <v>0</v>
      </c>
      <c r="AB89" s="299">
        <f t="shared" si="536"/>
        <v>0</v>
      </c>
      <c r="AC89" s="299">
        <f t="shared" si="537"/>
        <v>0</v>
      </c>
      <c r="AD89" s="299">
        <f t="shared" si="538"/>
        <v>0</v>
      </c>
      <c r="AE89" s="299">
        <f t="shared" si="539"/>
        <v>0</v>
      </c>
      <c r="AF89" s="299">
        <f t="shared" si="540"/>
        <v>0</v>
      </c>
      <c r="AG89" s="299">
        <f t="shared" si="541"/>
        <v>0</v>
      </c>
      <c r="AH89" s="299">
        <f t="shared" si="542"/>
        <v>1</v>
      </c>
      <c r="AI89" s="299">
        <f t="shared" si="543"/>
        <v>0</v>
      </c>
      <c r="AJ89" s="299">
        <f t="shared" si="544"/>
        <v>0</v>
      </c>
      <c r="AK89" s="299">
        <f t="shared" si="545"/>
        <v>0</v>
      </c>
      <c r="AL89" s="299">
        <f t="shared" si="546"/>
        <v>0</v>
      </c>
      <c r="AM89" s="299">
        <f t="shared" si="547"/>
        <v>0</v>
      </c>
      <c r="AN89" s="299">
        <f t="shared" si="548"/>
        <v>0</v>
      </c>
      <c r="AO89" s="299">
        <f t="shared" si="549"/>
        <v>0</v>
      </c>
      <c r="AP89" s="299">
        <f t="shared" si="550"/>
        <v>0</v>
      </c>
      <c r="AQ89" s="299">
        <f t="shared" si="551"/>
        <v>0</v>
      </c>
      <c r="AR89" s="299">
        <f t="shared" si="552"/>
        <v>0</v>
      </c>
      <c r="AS89" s="299">
        <f t="shared" si="553"/>
        <v>0</v>
      </c>
      <c r="AT89" s="299">
        <f t="shared" si="554"/>
        <v>0</v>
      </c>
      <c r="AU89" s="299">
        <f t="shared" si="555"/>
        <v>0</v>
      </c>
      <c r="AV89" s="299">
        <f t="shared" si="556"/>
        <v>0</v>
      </c>
      <c r="AW89" s="299">
        <f t="shared" si="557"/>
        <v>0</v>
      </c>
      <c r="AX89" s="299">
        <f t="shared" si="558"/>
        <v>0</v>
      </c>
      <c r="AY89" s="300">
        <f t="shared" si="559"/>
        <v>0</v>
      </c>
      <c r="DS89" s="13"/>
      <c r="DU89" s="275"/>
      <c r="IA89" s="13"/>
      <c r="IC89" s="16"/>
      <c r="JK89" s="13"/>
      <c r="JL89" s="13"/>
      <c r="JM89" s="16"/>
      <c r="JN89" s="16"/>
    </row>
    <row r="90" spans="2:274" ht="15" x14ac:dyDescent="0.25">
      <c r="C90" s="303"/>
      <c r="D90" s="304"/>
      <c r="E90" s="304"/>
      <c r="H90" s="13"/>
      <c r="M90" s="301" t="str">
        <f t="shared" si="522"/>
        <v>S23-1</v>
      </c>
      <c r="N90" s="295">
        <f t="shared" si="522"/>
        <v>0</v>
      </c>
      <c r="O90" s="296">
        <f t="shared" si="523"/>
        <v>0</v>
      </c>
      <c r="P90" s="296">
        <f t="shared" si="524"/>
        <v>0</v>
      </c>
      <c r="Q90" s="296">
        <f t="shared" si="525"/>
        <v>0</v>
      </c>
      <c r="R90" s="296">
        <f t="shared" si="526"/>
        <v>0</v>
      </c>
      <c r="S90" s="296">
        <f t="shared" si="527"/>
        <v>0</v>
      </c>
      <c r="T90" s="296">
        <f t="shared" si="528"/>
        <v>17</v>
      </c>
      <c r="U90" s="296">
        <f t="shared" si="529"/>
        <v>0</v>
      </c>
      <c r="V90" s="296">
        <f t="shared" si="530"/>
        <v>0</v>
      </c>
      <c r="W90" s="296">
        <f t="shared" si="531"/>
        <v>0</v>
      </c>
      <c r="X90" s="296">
        <f t="shared" si="532"/>
        <v>0</v>
      </c>
      <c r="Y90" s="296">
        <f t="shared" si="533"/>
        <v>0</v>
      </c>
      <c r="Z90" s="296">
        <f t="shared" si="534"/>
        <v>0</v>
      </c>
      <c r="AA90" s="296">
        <f t="shared" si="535"/>
        <v>0</v>
      </c>
      <c r="AB90" s="296">
        <f t="shared" si="536"/>
        <v>0</v>
      </c>
      <c r="AC90" s="296">
        <f t="shared" si="537"/>
        <v>0</v>
      </c>
      <c r="AD90" s="296">
        <f t="shared" si="538"/>
        <v>0</v>
      </c>
      <c r="AE90" s="296">
        <f t="shared" si="539"/>
        <v>0</v>
      </c>
      <c r="AF90" s="296">
        <f t="shared" si="540"/>
        <v>0</v>
      </c>
      <c r="AG90" s="296">
        <f t="shared" si="541"/>
        <v>0</v>
      </c>
      <c r="AH90" s="296">
        <f t="shared" si="542"/>
        <v>0</v>
      </c>
      <c r="AI90" s="296">
        <f t="shared" si="543"/>
        <v>21</v>
      </c>
      <c r="AJ90" s="296">
        <f t="shared" si="544"/>
        <v>0</v>
      </c>
      <c r="AK90" s="296">
        <f t="shared" si="545"/>
        <v>0</v>
      </c>
      <c r="AL90" s="296">
        <f t="shared" si="546"/>
        <v>0</v>
      </c>
      <c r="AM90" s="296">
        <f t="shared" si="547"/>
        <v>13</v>
      </c>
      <c r="AN90" s="296">
        <f t="shared" si="548"/>
        <v>0</v>
      </c>
      <c r="AO90" s="296">
        <f t="shared" si="549"/>
        <v>0</v>
      </c>
      <c r="AP90" s="296">
        <f t="shared" si="550"/>
        <v>0</v>
      </c>
      <c r="AQ90" s="296">
        <f t="shared" si="551"/>
        <v>0</v>
      </c>
      <c r="AR90" s="296">
        <f t="shared" si="552"/>
        <v>0</v>
      </c>
      <c r="AS90" s="296">
        <f t="shared" si="553"/>
        <v>0</v>
      </c>
      <c r="AT90" s="296">
        <f t="shared" si="554"/>
        <v>0</v>
      </c>
      <c r="AU90" s="296">
        <f t="shared" si="555"/>
        <v>0</v>
      </c>
      <c r="AV90" s="296">
        <f t="shared" si="556"/>
        <v>0</v>
      </c>
      <c r="AW90" s="296">
        <f t="shared" si="557"/>
        <v>0</v>
      </c>
      <c r="AX90" s="296">
        <f t="shared" si="558"/>
        <v>0</v>
      </c>
      <c r="AY90" s="297">
        <f t="shared" si="559"/>
        <v>0</v>
      </c>
      <c r="DS90" s="13"/>
      <c r="DU90" s="275"/>
      <c r="IA90" s="13"/>
      <c r="IC90" s="16"/>
      <c r="JK90" s="13"/>
      <c r="JL90" s="13"/>
      <c r="JM90" s="16"/>
      <c r="JN90" s="16"/>
    </row>
    <row r="91" spans="2:274" ht="15.75" thickBot="1" x14ac:dyDescent="0.3">
      <c r="C91" s="303" t="s">
        <v>317</v>
      </c>
      <c r="D91" s="304"/>
      <c r="E91" s="304"/>
      <c r="H91" s="13"/>
      <c r="M91" s="302" t="str">
        <f t="shared" si="522"/>
        <v>r23-1</v>
      </c>
      <c r="N91" s="298">
        <f t="shared" si="522"/>
        <v>0</v>
      </c>
      <c r="O91" s="299">
        <f t="shared" si="523"/>
        <v>0</v>
      </c>
      <c r="P91" s="299">
        <f t="shared" si="524"/>
        <v>0</v>
      </c>
      <c r="Q91" s="299">
        <f t="shared" si="525"/>
        <v>0</v>
      </c>
      <c r="R91" s="299">
        <f t="shared" si="526"/>
        <v>0</v>
      </c>
      <c r="S91" s="299">
        <f t="shared" si="527"/>
        <v>0</v>
      </c>
      <c r="T91" s="299">
        <f t="shared" si="528"/>
        <v>0</v>
      </c>
      <c r="U91" s="299">
        <f t="shared" si="529"/>
        <v>0</v>
      </c>
      <c r="V91" s="299">
        <f t="shared" si="530"/>
        <v>0</v>
      </c>
      <c r="W91" s="299">
        <f t="shared" si="531"/>
        <v>0</v>
      </c>
      <c r="X91" s="299">
        <f t="shared" si="532"/>
        <v>0</v>
      </c>
      <c r="Y91" s="299">
        <f t="shared" si="533"/>
        <v>0</v>
      </c>
      <c r="Z91" s="299">
        <f t="shared" si="534"/>
        <v>0</v>
      </c>
      <c r="AA91" s="299">
        <f t="shared" si="535"/>
        <v>0</v>
      </c>
      <c r="AB91" s="299">
        <f t="shared" si="536"/>
        <v>0</v>
      </c>
      <c r="AC91" s="299">
        <f t="shared" si="537"/>
        <v>0</v>
      </c>
      <c r="AD91" s="299">
        <f t="shared" si="538"/>
        <v>0</v>
      </c>
      <c r="AE91" s="299">
        <f t="shared" si="539"/>
        <v>0</v>
      </c>
      <c r="AF91" s="299">
        <f t="shared" si="540"/>
        <v>0</v>
      </c>
      <c r="AG91" s="299">
        <f t="shared" si="541"/>
        <v>0</v>
      </c>
      <c r="AH91" s="299">
        <f t="shared" si="542"/>
        <v>0</v>
      </c>
      <c r="AI91" s="299">
        <f t="shared" si="543"/>
        <v>0</v>
      </c>
      <c r="AJ91" s="299">
        <f t="shared" si="544"/>
        <v>0</v>
      </c>
      <c r="AK91" s="299">
        <f t="shared" si="545"/>
        <v>0</v>
      </c>
      <c r="AL91" s="299">
        <f t="shared" si="546"/>
        <v>0</v>
      </c>
      <c r="AM91" s="299">
        <f t="shared" si="547"/>
        <v>0</v>
      </c>
      <c r="AN91" s="299">
        <f t="shared" si="548"/>
        <v>0</v>
      </c>
      <c r="AO91" s="299">
        <f t="shared" si="549"/>
        <v>0</v>
      </c>
      <c r="AP91" s="299">
        <f t="shared" si="550"/>
        <v>0</v>
      </c>
      <c r="AQ91" s="299">
        <f t="shared" si="551"/>
        <v>0</v>
      </c>
      <c r="AR91" s="299">
        <f t="shared" si="552"/>
        <v>0</v>
      </c>
      <c r="AS91" s="299">
        <f t="shared" si="553"/>
        <v>0</v>
      </c>
      <c r="AT91" s="299">
        <f t="shared" si="554"/>
        <v>0</v>
      </c>
      <c r="AU91" s="299">
        <f t="shared" si="555"/>
        <v>0</v>
      </c>
      <c r="AV91" s="299">
        <f t="shared" si="556"/>
        <v>0</v>
      </c>
      <c r="AW91" s="299">
        <f t="shared" si="557"/>
        <v>0</v>
      </c>
      <c r="AX91" s="299">
        <f t="shared" si="558"/>
        <v>0</v>
      </c>
      <c r="AY91" s="300">
        <f t="shared" si="559"/>
        <v>0</v>
      </c>
      <c r="DS91" s="13"/>
      <c r="DU91" s="275"/>
      <c r="IA91" s="13"/>
      <c r="IC91" s="16"/>
      <c r="JK91" s="13"/>
      <c r="JL91" s="13"/>
      <c r="JM91" s="16"/>
      <c r="JN91" s="16"/>
    </row>
    <row r="92" spans="2:274" ht="15" x14ac:dyDescent="0.25">
      <c r="C92" s="303"/>
      <c r="D92" s="304"/>
      <c r="E92" s="304"/>
      <c r="H92" s="13"/>
    </row>
    <row r="93" spans="2:274" ht="15" x14ac:dyDescent="0.25">
      <c r="C93" s="303" t="s">
        <v>318</v>
      </c>
      <c r="D93" s="304"/>
      <c r="E93" s="304"/>
      <c r="H93" s="13"/>
    </row>
    <row r="94" spans="2:274" ht="15" x14ac:dyDescent="0.25">
      <c r="C94" s="303"/>
      <c r="D94" s="304"/>
      <c r="E94" s="304"/>
      <c r="H94" s="13"/>
    </row>
    <row r="95" spans="2:274" ht="15" x14ac:dyDescent="0.25">
      <c r="C95" s="303" t="s">
        <v>319</v>
      </c>
      <c r="D95" s="304"/>
      <c r="E95" s="304"/>
      <c r="H95" s="13"/>
    </row>
    <row r="96" spans="2:274" ht="15" x14ac:dyDescent="0.25">
      <c r="C96" s="303"/>
      <c r="D96" s="304"/>
      <c r="E96" s="304"/>
      <c r="H96" s="13"/>
    </row>
    <row r="97" spans="3:8" ht="15" x14ac:dyDescent="0.2">
      <c r="C97" s="305" t="s">
        <v>320</v>
      </c>
      <c r="D97" s="306"/>
      <c r="E97" s="304"/>
      <c r="H97" s="13"/>
    </row>
    <row r="98" spans="3:8" x14ac:dyDescent="0.2">
      <c r="C98" s="552" t="s">
        <v>1184</v>
      </c>
      <c r="D98" s="97"/>
      <c r="E98" s="97"/>
      <c r="H98" s="13"/>
    </row>
    <row r="99" spans="3:8" ht="15" x14ac:dyDescent="0.25">
      <c r="C99" s="303"/>
      <c r="D99" s="304"/>
      <c r="E99" s="304"/>
      <c r="H99" s="13"/>
    </row>
    <row r="100" spans="3:8" ht="15" x14ac:dyDescent="0.25">
      <c r="C100" s="303" t="s">
        <v>321</v>
      </c>
      <c r="D100" s="304"/>
      <c r="E100" s="304"/>
      <c r="H100" s="13"/>
    </row>
    <row r="101" spans="3:8" ht="15" x14ac:dyDescent="0.25">
      <c r="C101" s="303"/>
      <c r="D101" s="304"/>
      <c r="E101" s="304"/>
      <c r="H101" s="13"/>
    </row>
    <row r="102" spans="3:8" ht="15" x14ac:dyDescent="0.25">
      <c r="C102" s="303" t="s">
        <v>322</v>
      </c>
      <c r="D102" s="304"/>
      <c r="E102" s="304"/>
      <c r="H102" s="13"/>
    </row>
    <row r="103" spans="3:8" ht="15" x14ac:dyDescent="0.25">
      <c r="C103" s="303"/>
      <c r="D103" s="304"/>
      <c r="E103" s="304"/>
      <c r="H103" s="13"/>
    </row>
    <row r="104" spans="3:8" ht="15" x14ac:dyDescent="0.25">
      <c r="C104" s="303" t="s">
        <v>323</v>
      </c>
      <c r="D104" s="304"/>
      <c r="E104" s="304"/>
      <c r="H104" s="13"/>
    </row>
    <row r="105" spans="3:8" ht="15" x14ac:dyDescent="0.25">
      <c r="C105" s="303"/>
      <c r="D105" s="307"/>
      <c r="E105" s="307"/>
      <c r="H105" s="13"/>
    </row>
    <row r="106" spans="3:8" ht="15" x14ac:dyDescent="0.25">
      <c r="C106" s="303" t="s">
        <v>324</v>
      </c>
      <c r="D106" s="304"/>
      <c r="E106" s="304"/>
    </row>
    <row r="107" spans="3:8" ht="15" x14ac:dyDescent="0.25">
      <c r="C107" s="303"/>
      <c r="D107" s="304"/>
      <c r="E107" s="304"/>
    </row>
    <row r="108" spans="3:8" ht="15" x14ac:dyDescent="0.25">
      <c r="C108" s="303" t="s">
        <v>325</v>
      </c>
      <c r="D108" s="307"/>
      <c r="E108" s="307"/>
    </row>
    <row r="109" spans="3:8" x14ac:dyDescent="0.2">
      <c r="C109" s="304"/>
      <c r="D109" s="304"/>
      <c r="E109" s="304"/>
    </row>
    <row r="110" spans="3:8" ht="15" x14ac:dyDescent="0.25">
      <c r="C110" s="303"/>
      <c r="D110" s="304"/>
      <c r="E110" s="304"/>
    </row>
    <row r="111" spans="3:8" ht="15" x14ac:dyDescent="0.25">
      <c r="C111" s="303" t="s">
        <v>326</v>
      </c>
      <c r="D111" s="304"/>
      <c r="E111" s="304"/>
    </row>
    <row r="164" spans="24:24" ht="15" x14ac:dyDescent="0.25">
      <c r="X164" s="650" t="s">
        <v>241</v>
      </c>
    </row>
  </sheetData>
  <autoFilter ref="B3:M3" xr:uid="{00000000-0009-0000-0000-000001000000}"/>
  <mergeCells count="38">
    <mergeCell ref="DM1:DO1"/>
    <mergeCell ref="DJ1:DL1"/>
    <mergeCell ref="DG1:DI1"/>
    <mergeCell ref="CF1:CH1"/>
    <mergeCell ref="CI1:CK1"/>
    <mergeCell ref="CL1:CN1"/>
    <mergeCell ref="CO1:CQ1"/>
    <mergeCell ref="CU1:CW1"/>
    <mergeCell ref="CX1:CZ1"/>
    <mergeCell ref="DA1:DC1"/>
    <mergeCell ref="DD1:DF1"/>
    <mergeCell ref="CR1:CT1"/>
    <mergeCell ref="X1:Y1"/>
    <mergeCell ref="AM1:AO1"/>
    <mergeCell ref="AP1:AR1"/>
    <mergeCell ref="AS1:AU1"/>
    <mergeCell ref="BB1:BD1"/>
    <mergeCell ref="AD1:AF1"/>
    <mergeCell ref="AJ1:AL1"/>
    <mergeCell ref="AG1:AI1"/>
    <mergeCell ref="Z1:AA1"/>
    <mergeCell ref="AB1:AC1"/>
    <mergeCell ref="AV1:AX1"/>
    <mergeCell ref="AY1:BA1"/>
    <mergeCell ref="N1:O1"/>
    <mergeCell ref="P1:Q1"/>
    <mergeCell ref="R1:S1"/>
    <mergeCell ref="T1:U1"/>
    <mergeCell ref="V1:W1"/>
    <mergeCell ref="BE1:BG1"/>
    <mergeCell ref="CC1:CE1"/>
    <mergeCell ref="BH1:BJ1"/>
    <mergeCell ref="BK1:BM1"/>
    <mergeCell ref="BN1:BP1"/>
    <mergeCell ref="BQ1:BS1"/>
    <mergeCell ref="BT1:BV1"/>
    <mergeCell ref="BZ1:CB1"/>
    <mergeCell ref="BW1:BY1"/>
  </mergeCells>
  <conditionalFormatting sqref="N78:AU83 N86:AU91 BB78:BV83 BZ78:DO83">
    <cfRule type="expression" dxfId="89" priority="2000">
      <formula>N78&lt;5</formula>
    </cfRule>
  </conditionalFormatting>
  <conditionalFormatting sqref="A1 AD42:DO60 AD4:DO13 AD15:DO30">
    <cfRule type="cellIs" dxfId="88" priority="481" operator="lessThan">
      <formula>40</formula>
    </cfRule>
  </conditionalFormatting>
  <conditionalFormatting sqref="AV78:AX83">
    <cfRule type="expression" dxfId="87" priority="344">
      <formula>AV78&lt;5</formula>
    </cfRule>
  </conditionalFormatting>
  <conditionalFormatting sqref="AY86:AY91 AY78:BA83">
    <cfRule type="expression" dxfId="86" priority="339">
      <formula>AY78&lt;5</formula>
    </cfRule>
  </conditionalFormatting>
  <conditionalFormatting sqref="BW78:BY83">
    <cfRule type="expression" dxfId="85" priority="334">
      <formula>BW78&lt;5</formula>
    </cfRule>
  </conditionalFormatting>
  <conditionalFormatting sqref="AX86:AX91">
    <cfRule type="expression" dxfId="84" priority="330">
      <formula>AX86&lt;5</formula>
    </cfRule>
  </conditionalFormatting>
  <conditionalFormatting sqref="AV86:AW91">
    <cfRule type="expression" dxfId="83" priority="59">
      <formula>AV86&lt;5</formula>
    </cfRule>
  </conditionalFormatting>
  <conditionalFormatting sqref="CX75">
    <cfRule type="cellIs" dxfId="82" priority="43" operator="lessThan">
      <formula>40</formula>
    </cfRule>
  </conditionalFormatting>
  <conditionalFormatting sqref="N4:AC13 N15:AC30 N42:AC74">
    <cfRule type="cellIs" dxfId="81" priority="4367" operator="lessThan">
      <formula>50</formula>
    </cfRule>
  </conditionalFormatting>
  <conditionalFormatting sqref="AD61:DO74">
    <cfRule type="cellIs" dxfId="80" priority="4368" operator="lessThan">
      <formula>40</formula>
    </cfRule>
  </conditionalFormatting>
  <conditionalFormatting sqref="DV42:DV74 DV4:DV13 DV15:DV30">
    <cfRule type="expression" dxfId="79" priority="4369">
      <formula>DV4&lt;DV$3</formula>
    </cfRule>
  </conditionalFormatting>
  <conditionalFormatting sqref="HZ42:HZ74 GP42:GP74 FF42:FF74 FF4:FF13 GP4:GP13 HZ4:HZ13 HZ15:HZ30 GP15:GP30 FF15:FF30">
    <cfRule type="expression" dxfId="78" priority="4370">
      <formula>FF4&gt;FF$2</formula>
    </cfRule>
  </conditionalFormatting>
  <conditionalFormatting sqref="AD31:DO31 BE34:DO34">
    <cfRule type="cellIs" dxfId="77" priority="39" operator="lessThan">
      <formula>40</formula>
    </cfRule>
  </conditionalFormatting>
  <conditionalFormatting sqref="N31:AC31 N34:U34 W34:Y34 AA34:AC34">
    <cfRule type="cellIs" dxfId="76" priority="40" operator="lessThan">
      <formula>50</formula>
    </cfRule>
  </conditionalFormatting>
  <conditionalFormatting sqref="DV31 DV34">
    <cfRule type="expression" dxfId="75" priority="41">
      <formula>DV31&lt;DV$3</formula>
    </cfRule>
  </conditionalFormatting>
  <conditionalFormatting sqref="FF31 GP31 HZ31 HZ34 GP34 FF34">
    <cfRule type="expression" dxfId="74" priority="42">
      <formula>FF31&gt;FF$2</formula>
    </cfRule>
  </conditionalFormatting>
  <conditionalFormatting sqref="BE35:DO36 BE37">
    <cfRule type="cellIs" dxfId="73" priority="35" operator="lessThan">
      <formula>40</formula>
    </cfRule>
  </conditionalFormatting>
  <conditionalFormatting sqref="N35:U36 W35:Y36 AA35:AC36">
    <cfRule type="cellIs" dxfId="72" priority="36" operator="lessThan">
      <formula>50</formula>
    </cfRule>
  </conditionalFormatting>
  <conditionalFormatting sqref="DV35:DV36">
    <cfRule type="expression" dxfId="71" priority="37">
      <formula>DV35&lt;DV$3</formula>
    </cfRule>
  </conditionalFormatting>
  <conditionalFormatting sqref="FF35:FF36 GP35:GP36 HZ35:HZ36">
    <cfRule type="expression" dxfId="70" priority="38">
      <formula>FF35&gt;FF$2</formula>
    </cfRule>
  </conditionalFormatting>
  <conditionalFormatting sqref="BE38:DO39">
    <cfRule type="cellIs" dxfId="69" priority="31" operator="lessThan">
      <formula>40</formula>
    </cfRule>
  </conditionalFormatting>
  <conditionalFormatting sqref="N38:U39 W38:Y39 AA38:AC39">
    <cfRule type="cellIs" dxfId="68" priority="32" operator="lessThan">
      <formula>50</formula>
    </cfRule>
  </conditionalFormatting>
  <conditionalFormatting sqref="DV38:DV39">
    <cfRule type="expression" dxfId="67" priority="33">
      <formula>DV38&lt;DV$3</formula>
    </cfRule>
  </conditionalFormatting>
  <conditionalFormatting sqref="FF38:FF39 GP38:GP39 HZ38:HZ39">
    <cfRule type="expression" dxfId="66" priority="34">
      <formula>FF38&gt;FF$2</formula>
    </cfRule>
  </conditionalFormatting>
  <conditionalFormatting sqref="BE40:DO41">
    <cfRule type="cellIs" dxfId="65" priority="27" operator="lessThan">
      <formula>40</formula>
    </cfRule>
  </conditionalFormatting>
  <conditionalFormatting sqref="N40:U41 W40:Y41 AA40:AC41">
    <cfRule type="cellIs" dxfId="64" priority="28" operator="lessThan">
      <formula>50</formula>
    </cfRule>
  </conditionalFormatting>
  <conditionalFormatting sqref="DV40:DV41">
    <cfRule type="expression" dxfId="63" priority="29">
      <formula>DV40&lt;DV$3</formula>
    </cfRule>
  </conditionalFormatting>
  <conditionalFormatting sqref="FF40:FF41 GP40:GP41 HZ40:HZ41">
    <cfRule type="expression" dxfId="62" priority="30">
      <formula>FF40&gt;FF$2</formula>
    </cfRule>
  </conditionalFormatting>
  <conditionalFormatting sqref="BE32:DO32">
    <cfRule type="cellIs" dxfId="61" priority="23" operator="lessThan">
      <formula>40</formula>
    </cfRule>
  </conditionalFormatting>
  <conditionalFormatting sqref="N32:AC32 Z33:Z41">
    <cfRule type="cellIs" dxfId="60" priority="24" operator="lessThan">
      <formula>50</formula>
    </cfRule>
  </conditionalFormatting>
  <conditionalFormatting sqref="DV32">
    <cfRule type="expression" dxfId="59" priority="25">
      <formula>DV32&lt;DV$3</formula>
    </cfRule>
  </conditionalFormatting>
  <conditionalFormatting sqref="HZ32 GP32 FF32">
    <cfRule type="expression" dxfId="58" priority="26">
      <formula>FF32&gt;FF$2</formula>
    </cfRule>
  </conditionalFormatting>
  <conditionalFormatting sqref="BE33:DO33">
    <cfRule type="cellIs" dxfId="57" priority="19" operator="lessThan">
      <formula>40</formula>
    </cfRule>
  </conditionalFormatting>
  <conditionalFormatting sqref="N33:U33 W33:Y33 AA33:AC33">
    <cfRule type="cellIs" dxfId="56" priority="20" operator="lessThan">
      <formula>50</formula>
    </cfRule>
  </conditionalFormatting>
  <conditionalFormatting sqref="DV33">
    <cfRule type="expression" dxfId="55" priority="21">
      <formula>DV33&lt;DV$3</formula>
    </cfRule>
  </conditionalFormatting>
  <conditionalFormatting sqref="FF33 GP33 HZ33">
    <cfRule type="expression" dxfId="54" priority="22">
      <formula>FF33&gt;FF$2</formula>
    </cfRule>
  </conditionalFormatting>
  <conditionalFormatting sqref="V33:V36 V38:V41">
    <cfRule type="cellIs" dxfId="53" priority="18" operator="lessThan">
      <formula>50</formula>
    </cfRule>
  </conditionalFormatting>
  <conditionalFormatting sqref="AD32:BD33">
    <cfRule type="cellIs" dxfId="52" priority="17" operator="lessThan">
      <formula>40</formula>
    </cfRule>
  </conditionalFormatting>
  <conditionalFormatting sqref="AD34:BD35">
    <cfRule type="cellIs" dxfId="51" priority="16" operator="lessThan">
      <formula>40</formula>
    </cfRule>
  </conditionalFormatting>
  <conditionalFormatting sqref="AD36:BD36 AD38:BD38">
    <cfRule type="cellIs" dxfId="50" priority="15" operator="lessThan">
      <formula>40</formula>
    </cfRule>
  </conditionalFormatting>
  <conditionalFormatting sqref="AD39:BD40">
    <cfRule type="cellIs" dxfId="49" priority="14" operator="lessThan">
      <formula>40</formula>
    </cfRule>
  </conditionalFormatting>
  <conditionalFormatting sqref="AD41:BD41">
    <cfRule type="cellIs" dxfId="48" priority="13" operator="lessThan">
      <formula>40</formula>
    </cfRule>
  </conditionalFormatting>
  <conditionalFormatting sqref="AD14:DO14">
    <cfRule type="cellIs" dxfId="47" priority="9" operator="lessThan">
      <formula>40</formula>
    </cfRule>
  </conditionalFormatting>
  <conditionalFormatting sqref="N14:AC14">
    <cfRule type="cellIs" dxfId="46" priority="10" operator="lessThan">
      <formula>50</formula>
    </cfRule>
  </conditionalFormatting>
  <conditionalFormatting sqref="DV14">
    <cfRule type="expression" dxfId="45" priority="11">
      <formula>DV14&lt;DV$3</formula>
    </cfRule>
  </conditionalFormatting>
  <conditionalFormatting sqref="FF14 GP14 HZ14">
    <cfRule type="expression" dxfId="44" priority="12">
      <formula>FF14&gt;FF$2</formula>
    </cfRule>
  </conditionalFormatting>
  <conditionalFormatting sqref="BF37:BG37 BI37:BM37 BO37:BS37 BU37:DO37">
    <cfRule type="cellIs" dxfId="43" priority="5" operator="lessThan">
      <formula>40</formula>
    </cfRule>
  </conditionalFormatting>
  <conditionalFormatting sqref="N37:Y37 AA37:AC37">
    <cfRule type="cellIs" dxfId="42" priority="6" operator="lessThan">
      <formula>50</formula>
    </cfRule>
  </conditionalFormatting>
  <conditionalFormatting sqref="DV37">
    <cfRule type="expression" dxfId="41" priority="7">
      <formula>DV37&lt;DV$3</formula>
    </cfRule>
  </conditionalFormatting>
  <conditionalFormatting sqref="FF37 GP37 HZ37">
    <cfRule type="expression" dxfId="40" priority="8">
      <formula>FF37&gt;FF$2</formula>
    </cfRule>
  </conditionalFormatting>
  <conditionalFormatting sqref="AD37:BD37">
    <cfRule type="cellIs" dxfId="39" priority="4" operator="lessThan">
      <formula>40</formula>
    </cfRule>
  </conditionalFormatting>
  <conditionalFormatting sqref="BH37">
    <cfRule type="cellIs" dxfId="38" priority="3" operator="lessThan">
      <formula>40</formula>
    </cfRule>
  </conditionalFormatting>
  <conditionalFormatting sqref="BN37">
    <cfRule type="cellIs" dxfId="37" priority="2" operator="lessThan">
      <formula>40</formula>
    </cfRule>
  </conditionalFormatting>
  <conditionalFormatting sqref="BT37">
    <cfRule type="cellIs" dxfId="36" priority="1" operator="lessThan">
      <formula>40</formula>
    </cfRule>
  </conditionalFormatting>
  <dataValidations count="1">
    <dataValidation type="custom" allowBlank="1" showInputMessage="1" showErrorMessage="1" errorTitle="Wrong format" error="Please entry S##-M Semester Code format " sqref="M78 M80 M82 DV1" xr:uid="{00000000-0002-0000-0100-000000000000}">
      <formula1>COUNTIF(M1, "S??-?")&gt;0</formula1>
    </dataValidation>
  </dataValidations>
  <hyperlinks>
    <hyperlink ref="I59" r:id="rId1" xr:uid="{00000000-0004-0000-0100-000000000000}"/>
    <hyperlink ref="I60" r:id="rId2" xr:uid="{00000000-0004-0000-0100-000001000000}"/>
  </hyperlinks>
  <pageMargins left="0.23622047244094491" right="0.23622047244094491" top="0.74803149606299213" bottom="0.74803149606299213" header="0.31496062992125984" footer="0.31496062992125984"/>
  <pageSetup paperSize="8" scale="22" orientation="landscape" r:id="rId3"/>
  <headerFooter>
    <oddHeader>&amp;CBEECU Student Master List 2019-8_1.Sem Start.xlsm&amp;R03/09/2019</oddHeader>
  </headerFooter>
  <drawing r:id="rId4"/>
  <legacyDrawing r:id="rId5"/>
  <mc:AlternateContent xmlns:mc="http://schemas.openxmlformats.org/markup-compatibility/2006">
    <mc:Choice Requires="x14">
      <controls>
        <mc:AlternateContent xmlns:mc="http://schemas.openxmlformats.org/markup-compatibility/2006">
          <mc:Choice Requires="x14">
            <control shapeId="1557" r:id="rId6" name="Button 533">
              <controlPr defaultSize="0" print="0" autoFill="0" autoPict="0" macro="[0]!Mail_Register_Module" altText="Set Mail to Reg. Module">
                <anchor moveWithCells="1" sizeWithCells="1">
                  <from>
                    <xdr:col>3</xdr:col>
                    <xdr:colOff>0</xdr:colOff>
                    <xdr:row>101</xdr:row>
                    <xdr:rowOff>0</xdr:rowOff>
                  </from>
                  <to>
                    <xdr:col>5</xdr:col>
                    <xdr:colOff>0</xdr:colOff>
                    <xdr:row>102</xdr:row>
                    <xdr:rowOff>0</xdr:rowOff>
                  </to>
                </anchor>
              </controlPr>
            </control>
          </mc:Choice>
        </mc:AlternateContent>
        <mc:AlternateContent xmlns:mc="http://schemas.openxmlformats.org/markup-compatibility/2006">
          <mc:Choice Requires="x14">
            <control shapeId="1558" r:id="rId7" name="Button 534">
              <controlPr defaultSize="0" print="0" autoFill="0" autoPict="0" macro="[0]!Mail_Resit_Exam">
                <anchor moveWithCells="1" sizeWithCells="1">
                  <from>
                    <xdr:col>3</xdr:col>
                    <xdr:colOff>0</xdr:colOff>
                    <xdr:row>103</xdr:row>
                    <xdr:rowOff>0</xdr:rowOff>
                  </from>
                  <to>
                    <xdr:col>5</xdr:col>
                    <xdr:colOff>0</xdr:colOff>
                    <xdr:row>104</xdr:row>
                    <xdr:rowOff>0</xdr:rowOff>
                  </to>
                </anchor>
              </controlPr>
            </control>
          </mc:Choice>
        </mc:AlternateContent>
        <mc:AlternateContent xmlns:mc="http://schemas.openxmlformats.org/markup-compatibility/2006">
          <mc:Choice Requires="x14">
            <control shapeId="1559" r:id="rId8" name="Button 535">
              <controlPr defaultSize="0" print="0" autoFill="0" autoPict="0" macro="[0]!Create_Module_Student_List">
                <anchor moveWithCells="1" sizeWithCells="1">
                  <from>
                    <xdr:col>3</xdr:col>
                    <xdr:colOff>0</xdr:colOff>
                    <xdr:row>92</xdr:row>
                    <xdr:rowOff>0</xdr:rowOff>
                  </from>
                  <to>
                    <xdr:col>5</xdr:col>
                    <xdr:colOff>0</xdr:colOff>
                    <xdr:row>93</xdr:row>
                    <xdr:rowOff>0</xdr:rowOff>
                  </to>
                </anchor>
              </controlPr>
            </control>
          </mc:Choice>
        </mc:AlternateContent>
        <mc:AlternateContent xmlns:mc="http://schemas.openxmlformats.org/markup-compatibility/2006">
          <mc:Choice Requires="x14">
            <control shapeId="1560" r:id="rId9" name="Button 536">
              <controlPr defaultSize="0" print="0" autoFill="0" autoPict="0" macro="[0]!Copy_Mark_from_MarkSheet" altText="Copy marks">
                <anchor moveWithCells="1" sizeWithCells="1">
                  <from>
                    <xdr:col>3</xdr:col>
                    <xdr:colOff>0</xdr:colOff>
                    <xdr:row>96</xdr:row>
                    <xdr:rowOff>0</xdr:rowOff>
                  </from>
                  <to>
                    <xdr:col>5</xdr:col>
                    <xdr:colOff>0</xdr:colOff>
                    <xdr:row>97</xdr:row>
                    <xdr:rowOff>0</xdr:rowOff>
                  </to>
                </anchor>
              </controlPr>
            </control>
          </mc:Choice>
        </mc:AlternateContent>
        <mc:AlternateContent xmlns:mc="http://schemas.openxmlformats.org/markup-compatibility/2006">
          <mc:Choice Requires="x14">
            <control shapeId="1561" r:id="rId10" name="Button 537">
              <controlPr defaultSize="0" print="0" autoFill="0" autoPict="0" macro="[0]!Mail_Elective_Module">
                <anchor moveWithCells="1" sizeWithCells="1">
                  <from>
                    <xdr:col>3</xdr:col>
                    <xdr:colOff>0</xdr:colOff>
                    <xdr:row>105</xdr:row>
                    <xdr:rowOff>0</xdr:rowOff>
                  </from>
                  <to>
                    <xdr:col>5</xdr:col>
                    <xdr:colOff>0</xdr:colOff>
                    <xdr:row>106</xdr:row>
                    <xdr:rowOff>0</xdr:rowOff>
                  </to>
                </anchor>
              </controlPr>
            </control>
          </mc:Choice>
        </mc:AlternateContent>
        <mc:AlternateContent xmlns:mc="http://schemas.openxmlformats.org/markup-compatibility/2006">
          <mc:Choice Requires="x14">
            <control shapeId="1562" r:id="rId11" name="Button 538">
              <controlPr defaultSize="0" print="0" autoFill="0" autoPict="0" macro="[0]!Create_Mentorship_Student_List">
                <anchor moveWithCells="1" sizeWithCells="1">
                  <from>
                    <xdr:col>3</xdr:col>
                    <xdr:colOff>0</xdr:colOff>
                    <xdr:row>88</xdr:row>
                    <xdr:rowOff>0</xdr:rowOff>
                  </from>
                  <to>
                    <xdr:col>5</xdr:col>
                    <xdr:colOff>0</xdr:colOff>
                    <xdr:row>89</xdr:row>
                    <xdr:rowOff>0</xdr:rowOff>
                  </to>
                </anchor>
              </controlPr>
            </control>
          </mc:Choice>
        </mc:AlternateContent>
        <mc:AlternateContent xmlns:mc="http://schemas.openxmlformats.org/markup-compatibility/2006">
          <mc:Choice Requires="x14">
            <control shapeId="1563" r:id="rId12" name="Button 539">
              <controlPr defaultSize="0" print="0" autoFill="0" autoPict="0" macro="[0]!Create_Intership_List">
                <anchor moveWithCells="1" sizeWithCells="1">
                  <from>
                    <xdr:col>2</xdr:col>
                    <xdr:colOff>2933700</xdr:colOff>
                    <xdr:row>90</xdr:row>
                    <xdr:rowOff>0</xdr:rowOff>
                  </from>
                  <to>
                    <xdr:col>4</xdr:col>
                    <xdr:colOff>419100</xdr:colOff>
                    <xdr:row>91</xdr:row>
                    <xdr:rowOff>0</xdr:rowOff>
                  </to>
                </anchor>
              </controlPr>
            </control>
          </mc:Choice>
        </mc:AlternateContent>
        <mc:AlternateContent xmlns:mc="http://schemas.openxmlformats.org/markup-compatibility/2006">
          <mc:Choice Requires="x14">
            <control shapeId="1564" r:id="rId13" name="Button 540">
              <controlPr defaultSize="0" print="0" autoFill="0" autoPict="0" macro="[0]!Create_Semester_Overview">
                <anchor moveWithCells="1" sizeWithCells="1">
                  <from>
                    <xdr:col>2</xdr:col>
                    <xdr:colOff>2933700</xdr:colOff>
                    <xdr:row>86</xdr:row>
                    <xdr:rowOff>0</xdr:rowOff>
                  </from>
                  <to>
                    <xdr:col>4</xdr:col>
                    <xdr:colOff>419100</xdr:colOff>
                    <xdr:row>87</xdr:row>
                    <xdr:rowOff>0</xdr:rowOff>
                  </to>
                </anchor>
              </controlPr>
            </control>
          </mc:Choice>
        </mc:AlternateContent>
        <mc:AlternateContent xmlns:mc="http://schemas.openxmlformats.org/markup-compatibility/2006">
          <mc:Choice Requires="x14">
            <control shapeId="1604" r:id="rId14" name="Button 580">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606" r:id="rId15" name="Button 582">
              <controlPr defaultSize="0" print="0" autoFill="0" autoPict="0" macro="[0]!Send_GroupMail">
                <anchor moveWithCells="1" sizeWithCells="1">
                  <from>
                    <xdr:col>234</xdr:col>
                    <xdr:colOff>0</xdr:colOff>
                    <xdr:row>0</xdr:row>
                    <xdr:rowOff>0</xdr:rowOff>
                  </from>
                  <to>
                    <xdr:col>235</xdr:col>
                    <xdr:colOff>0</xdr:colOff>
                    <xdr:row>2</xdr:row>
                    <xdr:rowOff>0</xdr:rowOff>
                  </to>
                </anchor>
              </controlPr>
            </control>
          </mc:Choice>
        </mc:AlternateContent>
        <mc:AlternateContent xmlns:mc="http://schemas.openxmlformats.org/markup-compatibility/2006">
          <mc:Choice Requires="x14">
            <control shapeId="1607" r:id="rId16" name="Button 583">
              <controlPr defaultSize="0" print="0" autoFill="0" autoPict="0" macro="[0]!Goto_TopOfTable">
                <anchor moveWithCells="1" sizeWithCells="1">
                  <from>
                    <xdr:col>12</xdr:col>
                    <xdr:colOff>66675</xdr:colOff>
                    <xdr:row>0</xdr:row>
                    <xdr:rowOff>0</xdr:rowOff>
                  </from>
                  <to>
                    <xdr:col>12</xdr:col>
                    <xdr:colOff>304800</xdr:colOff>
                    <xdr:row>0</xdr:row>
                    <xdr:rowOff>209550</xdr:rowOff>
                  </to>
                </anchor>
              </controlPr>
            </control>
          </mc:Choice>
        </mc:AlternateContent>
        <mc:AlternateContent xmlns:mc="http://schemas.openxmlformats.org/markup-compatibility/2006">
          <mc:Choice Requires="x14">
            <control shapeId="1608" r:id="rId17" name="Button 584">
              <controlPr defaultSize="0" print="0" autoFill="0" autoPict="0" macro="[0]!Goto_EndOfColumn">
                <anchor moveWithCells="1" sizeWithCells="1">
                  <from>
                    <xdr:col>12</xdr:col>
                    <xdr:colOff>619125</xdr:colOff>
                    <xdr:row>0</xdr:row>
                    <xdr:rowOff>0</xdr:rowOff>
                  </from>
                  <to>
                    <xdr:col>12</xdr:col>
                    <xdr:colOff>847725</xdr:colOff>
                    <xdr:row>0</xdr:row>
                    <xdr:rowOff>209550</xdr:rowOff>
                  </to>
                </anchor>
              </controlPr>
            </control>
          </mc:Choice>
        </mc:AlternateContent>
        <mc:AlternateContent xmlns:mc="http://schemas.openxmlformats.org/markup-compatibility/2006">
          <mc:Choice Requires="x14">
            <control shapeId="1609" r:id="rId18" name="Button 585">
              <controlPr defaultSize="0" print="0" autoFill="0" autoPict="0" macro="[0]!Goto_EndOfTable">
                <anchor moveWithCells="1" sizeWithCells="1">
                  <from>
                    <xdr:col>12</xdr:col>
                    <xdr:colOff>352425</xdr:colOff>
                    <xdr:row>0</xdr:row>
                    <xdr:rowOff>0</xdr:rowOff>
                  </from>
                  <to>
                    <xdr:col>12</xdr:col>
                    <xdr:colOff>581025</xdr:colOff>
                    <xdr:row>0</xdr:row>
                    <xdr:rowOff>209550</xdr:rowOff>
                  </to>
                </anchor>
              </controlPr>
            </control>
          </mc:Choice>
        </mc:AlternateContent>
        <mc:AlternateContent xmlns:mc="http://schemas.openxmlformats.org/markup-compatibility/2006">
          <mc:Choice Requires="x14">
            <control shapeId="1611" r:id="rId19" name="Button 587">
              <controlPr defaultSize="0" print="0" autoFill="0" autoPict="0" macro="[0]!Language_Check">
                <anchor moveWithCells="1" sizeWithCells="1">
                  <from>
                    <xdr:col>9</xdr:col>
                    <xdr:colOff>0</xdr:colOff>
                    <xdr:row>0</xdr:row>
                    <xdr:rowOff>0</xdr:rowOff>
                  </from>
                  <to>
                    <xdr:col>10</xdr:col>
                    <xdr:colOff>647700</xdr:colOff>
                    <xdr:row>1</xdr:row>
                    <xdr:rowOff>0</xdr:rowOff>
                  </to>
                </anchor>
              </controlPr>
            </control>
          </mc:Choice>
        </mc:AlternateContent>
        <mc:AlternateContent xmlns:mc="http://schemas.openxmlformats.org/markup-compatibility/2006">
          <mc:Choice Requires="x14">
            <control shapeId="1655" r:id="rId20" name="Button 631">
              <controlPr defaultSize="0" print="0" autoFill="0" autoPict="0" macro="[0]!Formula_NoCrossSheet">
                <anchor moveWithCells="1" sizeWithCells="1">
                  <from>
                    <xdr:col>2</xdr:col>
                    <xdr:colOff>866775</xdr:colOff>
                    <xdr:row>0</xdr:row>
                    <xdr:rowOff>0</xdr:rowOff>
                  </from>
                  <to>
                    <xdr:col>2</xdr:col>
                    <xdr:colOff>2419350</xdr:colOff>
                    <xdr:row>0</xdr:row>
                    <xdr:rowOff>209550</xdr:rowOff>
                  </to>
                </anchor>
              </controlPr>
            </control>
          </mc:Choice>
        </mc:AlternateContent>
        <mc:AlternateContent xmlns:mc="http://schemas.openxmlformats.org/markup-compatibility/2006">
          <mc:Choice Requires="x14">
            <control shapeId="1664" r:id="rId21" name="Button 640">
              <controlPr defaultSize="0" print="0" autoFill="0" autoPict="0" macro="[0]!UnColor_MarkedCells">
                <anchor moveWithCells="1" sizeWithCells="1">
                  <from>
                    <xdr:col>1</xdr:col>
                    <xdr:colOff>0</xdr:colOff>
                    <xdr:row>0</xdr:row>
                    <xdr:rowOff>0</xdr:rowOff>
                  </from>
                  <to>
                    <xdr:col>2</xdr:col>
                    <xdr:colOff>714375</xdr:colOff>
                    <xdr:row>0</xdr:row>
                    <xdr:rowOff>209550</xdr:rowOff>
                  </to>
                </anchor>
              </controlPr>
            </control>
          </mc:Choice>
        </mc:AlternateContent>
        <mc:AlternateContent xmlns:mc="http://schemas.openxmlformats.org/markup-compatibility/2006">
          <mc:Choice Requires="x14">
            <control shapeId="1887" r:id="rId22" name="Button 863">
              <controlPr defaultSize="0" print="0" autoFill="0" autoPict="0" macro="[0]!HideCreditColumn">
                <anchor moveWithCells="1" sizeWithCells="1">
                  <from>
                    <xdr:col>131</xdr:col>
                    <xdr:colOff>0</xdr:colOff>
                    <xdr:row>0</xdr:row>
                    <xdr:rowOff>0</xdr:rowOff>
                  </from>
                  <to>
                    <xdr:col>134</xdr:col>
                    <xdr:colOff>0</xdr:colOff>
                    <xdr:row>1</xdr:row>
                    <xdr:rowOff>0</xdr:rowOff>
                  </to>
                </anchor>
              </controlPr>
            </control>
          </mc:Choice>
        </mc:AlternateContent>
        <mc:AlternateContent xmlns:mc="http://schemas.openxmlformats.org/markup-compatibility/2006">
          <mc:Choice Requires="x14">
            <control shapeId="1952" r:id="rId23" name="Button 928">
              <controlPr defaultSize="0" print="0" autoFill="0" autoPict="0" macro="[0]!ClearGroupMail">
                <anchor moveWithCells="1" sizeWithCells="1">
                  <from>
                    <xdr:col>234</xdr:col>
                    <xdr:colOff>0</xdr:colOff>
                    <xdr:row>2</xdr:row>
                    <xdr:rowOff>0</xdr:rowOff>
                  </from>
                  <to>
                    <xdr:col>235</xdr:col>
                    <xdr:colOff>0</xdr:colOff>
                    <xdr:row>3</xdr:row>
                    <xdr:rowOff>0</xdr:rowOff>
                  </to>
                </anchor>
              </controlPr>
            </control>
          </mc:Choice>
        </mc:AlternateContent>
        <mc:AlternateContent xmlns:mc="http://schemas.openxmlformats.org/markup-compatibility/2006">
          <mc:Choice Requires="x14">
            <control shapeId="1954" r:id="rId24" name="Button 930">
              <controlPr defaultSize="0" print="0" autoFill="0" autoPict="0" macro="[0]!Color_SemesterCells">
                <anchor moveWithCells="1" sizeWithCells="1">
                  <from>
                    <xdr:col>125</xdr:col>
                    <xdr:colOff>0</xdr:colOff>
                    <xdr:row>1</xdr:row>
                    <xdr:rowOff>0</xdr:rowOff>
                  </from>
                  <to>
                    <xdr:col>126</xdr:col>
                    <xdr:colOff>0</xdr:colOff>
                    <xdr:row>2</xdr:row>
                    <xdr:rowOff>0</xdr:rowOff>
                  </to>
                </anchor>
              </controlPr>
            </control>
          </mc:Choice>
        </mc:AlternateContent>
        <mc:AlternateContent xmlns:mc="http://schemas.openxmlformats.org/markup-compatibility/2006">
          <mc:Choice Requires="x14">
            <control shapeId="90840" r:id="rId25" name="Button 3800">
              <controlPr defaultSize="0" print="0" autoFill="0" autoPict="0" macro="[0]!Create_Module_MarkSheet">
                <anchor moveWithCells="1" sizeWithCells="1">
                  <from>
                    <xdr:col>3</xdr:col>
                    <xdr:colOff>0</xdr:colOff>
                    <xdr:row>94</xdr:row>
                    <xdr:rowOff>0</xdr:rowOff>
                  </from>
                  <to>
                    <xdr:col>5</xdr:col>
                    <xdr:colOff>0</xdr:colOff>
                    <xdr:row>95</xdr:row>
                    <xdr:rowOff>0</xdr:rowOff>
                  </to>
                </anchor>
              </controlPr>
            </control>
          </mc:Choice>
        </mc:AlternateContent>
        <mc:AlternateContent xmlns:mc="http://schemas.openxmlformats.org/markup-compatibility/2006">
          <mc:Choice Requires="x14">
            <control shapeId="99348" r:id="rId26" name="Button 4116">
              <controlPr defaultSize="0" print="0" autoFill="0" autoPict="0" macro="[0]!UpdateCappedMark">
                <anchor moveWithCells="1" sizeWithCells="1">
                  <from>
                    <xdr:col>3</xdr:col>
                    <xdr:colOff>0</xdr:colOff>
                    <xdr:row>99</xdr:row>
                    <xdr:rowOff>0</xdr:rowOff>
                  </from>
                  <to>
                    <xdr:col>5</xdr:col>
                    <xdr:colOff>0</xdr:colOff>
                    <xdr:row>100</xdr:row>
                    <xdr:rowOff>0</xdr:rowOff>
                  </to>
                </anchor>
              </controlPr>
            </control>
          </mc:Choice>
        </mc:AlternateContent>
        <mc:AlternateContent xmlns:mc="http://schemas.openxmlformats.org/markup-compatibility/2006">
          <mc:Choice Requires="x14">
            <control shapeId="99350" r:id="rId27" name="Button 4118">
              <controlPr defaultSize="0" print="0" autoFill="0" autoPict="0" macro="[0]!Mail_Results2Students">
                <anchor moveWithCells="1" sizeWithCells="1">
                  <from>
                    <xdr:col>3</xdr:col>
                    <xdr:colOff>9525</xdr:colOff>
                    <xdr:row>107</xdr:row>
                    <xdr:rowOff>9525</xdr:rowOff>
                  </from>
                  <to>
                    <xdr:col>5</xdr:col>
                    <xdr:colOff>0</xdr:colOff>
                    <xdr:row>108</xdr:row>
                    <xdr:rowOff>0</xdr:rowOff>
                  </to>
                </anchor>
              </controlPr>
            </control>
          </mc:Choice>
        </mc:AlternateContent>
        <mc:AlternateContent xmlns:mc="http://schemas.openxmlformats.org/markup-compatibility/2006">
          <mc:Choice Requires="x14">
            <control shapeId="99977" r:id="rId28" name="Button 4745">
              <controlPr defaultSize="0" print="0" autoFill="0" autoPict="0" macro="[1]!CreateRe_sitStudentList">
                <anchor moveWithCells="1" sizeWithCells="1">
                  <from>
                    <xdr:col>3</xdr:col>
                    <xdr:colOff>0</xdr:colOff>
                    <xdr:row>109</xdr:row>
                    <xdr:rowOff>190500</xdr:rowOff>
                  </from>
                  <to>
                    <xdr:col>5</xdr:col>
                    <xdr:colOff>0</xdr:colOff>
                    <xdr:row>111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X9"/>
  <sheetViews>
    <sheetView workbookViewId="0">
      <selection activeCell="C14" sqref="C14"/>
    </sheetView>
  </sheetViews>
  <sheetFormatPr defaultRowHeight="15" x14ac:dyDescent="0.25"/>
  <cols>
    <col min="1" max="2" width="12.5703125" customWidth="1"/>
    <col min="3" max="3" width="35.5703125" customWidth="1"/>
    <col min="4" max="10" width="8.5703125" customWidth="1"/>
    <col min="11" max="12" width="10.5703125" customWidth="1"/>
    <col min="13" max="13" width="30.5703125" customWidth="1"/>
    <col min="14" max="15" width="10.5703125" customWidth="1"/>
    <col min="16" max="16" width="50.5703125" customWidth="1"/>
    <col min="20" max="20" width="12.42578125" customWidth="1"/>
    <col min="21" max="23" width="4.5703125" customWidth="1"/>
    <col min="24" max="24" width="10.7109375" bestFit="1" customWidth="1"/>
  </cols>
  <sheetData>
    <row r="1" spans="1:24" x14ac:dyDescent="0.25">
      <c r="A1" s="105" t="s">
        <v>1117</v>
      </c>
      <c r="B1" s="105"/>
      <c r="C1" s="105"/>
      <c r="D1" s="105"/>
      <c r="E1" s="105"/>
      <c r="F1" s="105"/>
      <c r="G1" s="105"/>
      <c r="H1" s="105"/>
      <c r="I1" s="105"/>
      <c r="J1" s="105"/>
      <c r="K1" s="105"/>
      <c r="L1" s="105"/>
      <c r="M1" s="105"/>
      <c r="N1" s="105"/>
      <c r="O1" s="105"/>
      <c r="P1" s="105"/>
      <c r="T1" s="659" t="s">
        <v>1116</v>
      </c>
      <c r="U1" s="659" t="s">
        <v>327</v>
      </c>
    </row>
    <row r="2" spans="1:24" ht="62.25" x14ac:dyDescent="0.25">
      <c r="A2" s="663" t="s">
        <v>328</v>
      </c>
      <c r="B2" s="663" t="s">
        <v>329</v>
      </c>
      <c r="C2" s="663" t="s">
        <v>330</v>
      </c>
      <c r="D2" s="663" t="s">
        <v>331</v>
      </c>
      <c r="E2" s="663" t="s">
        <v>332</v>
      </c>
      <c r="F2" s="663" t="s">
        <v>333</v>
      </c>
      <c r="G2" s="663" t="s">
        <v>334</v>
      </c>
      <c r="H2" s="663" t="s">
        <v>167</v>
      </c>
      <c r="I2" s="663" t="s">
        <v>335</v>
      </c>
      <c r="J2" s="663" t="s">
        <v>336</v>
      </c>
      <c r="K2" s="663" t="s">
        <v>337</v>
      </c>
      <c r="L2" s="663" t="s">
        <v>338</v>
      </c>
      <c r="M2" s="663" t="s">
        <v>339</v>
      </c>
      <c r="N2" s="663" t="s">
        <v>340</v>
      </c>
      <c r="O2" s="663" t="s">
        <v>341</v>
      </c>
      <c r="P2" s="663" t="s">
        <v>342</v>
      </c>
      <c r="T2" s="659" t="s">
        <v>343</v>
      </c>
      <c r="U2" s="662" t="s">
        <v>84</v>
      </c>
      <c r="V2" s="662" t="s">
        <v>88</v>
      </c>
      <c r="W2" s="662" t="s">
        <v>49</v>
      </c>
      <c r="X2" t="s">
        <v>344</v>
      </c>
    </row>
    <row r="3" spans="1:24" x14ac:dyDescent="0.25">
      <c r="A3" t="s">
        <v>1102</v>
      </c>
      <c r="B3" t="s">
        <v>1118</v>
      </c>
      <c r="C3" t="s">
        <v>420</v>
      </c>
      <c r="D3" t="s">
        <v>347</v>
      </c>
      <c r="E3">
        <v>0</v>
      </c>
      <c r="F3" t="s">
        <v>1119</v>
      </c>
      <c r="G3" t="s">
        <v>347</v>
      </c>
      <c r="H3">
        <v>5</v>
      </c>
      <c r="J3">
        <v>2</v>
      </c>
      <c r="K3">
        <v>6</v>
      </c>
      <c r="M3" t="s">
        <v>1096</v>
      </c>
      <c r="T3" s="660" t="s">
        <v>1102</v>
      </c>
      <c r="U3" s="661">
        <v>6</v>
      </c>
      <c r="V3" s="661"/>
      <c r="W3" s="661">
        <v>2</v>
      </c>
      <c r="X3" s="661">
        <v>8</v>
      </c>
    </row>
    <row r="4" spans="1:24" x14ac:dyDescent="0.25">
      <c r="A4" t="s">
        <v>1102</v>
      </c>
      <c r="B4" t="s">
        <v>49</v>
      </c>
      <c r="C4" t="s">
        <v>464</v>
      </c>
      <c r="D4" t="s">
        <v>1120</v>
      </c>
      <c r="E4">
        <v>0</v>
      </c>
      <c r="F4">
        <v>0</v>
      </c>
      <c r="G4" t="s">
        <v>1121</v>
      </c>
      <c r="H4">
        <v>3</v>
      </c>
      <c r="J4">
        <v>2</v>
      </c>
      <c r="K4">
        <v>2</v>
      </c>
      <c r="M4" t="s">
        <v>467</v>
      </c>
      <c r="T4" s="660" t="s">
        <v>1105</v>
      </c>
      <c r="U4" s="661">
        <v>1</v>
      </c>
      <c r="V4" s="661"/>
      <c r="W4" s="661">
        <v>1</v>
      </c>
      <c r="X4" s="661">
        <v>2</v>
      </c>
    </row>
    <row r="5" spans="1:24" x14ac:dyDescent="0.25">
      <c r="A5" t="s">
        <v>1130</v>
      </c>
      <c r="B5" t="s">
        <v>1118</v>
      </c>
      <c r="C5" t="s">
        <v>420</v>
      </c>
      <c r="D5" t="s">
        <v>347</v>
      </c>
      <c r="E5">
        <v>0</v>
      </c>
      <c r="F5" t="s">
        <v>1119</v>
      </c>
      <c r="G5" t="s">
        <v>347</v>
      </c>
      <c r="H5">
        <v>5</v>
      </c>
      <c r="J5">
        <v>2</v>
      </c>
      <c r="K5">
        <v>1</v>
      </c>
      <c r="M5" t="s">
        <v>1096</v>
      </c>
      <c r="T5" s="660" t="s">
        <v>1103</v>
      </c>
      <c r="U5" s="661">
        <v>14</v>
      </c>
      <c r="V5" s="661"/>
      <c r="W5" s="661">
        <v>14</v>
      </c>
      <c r="X5" s="661">
        <v>28</v>
      </c>
    </row>
    <row r="6" spans="1:24" x14ac:dyDescent="0.25">
      <c r="A6" t="s">
        <v>1130</v>
      </c>
      <c r="B6" t="s">
        <v>49</v>
      </c>
      <c r="C6" t="s">
        <v>464</v>
      </c>
      <c r="D6" t="s">
        <v>1120</v>
      </c>
      <c r="E6">
        <v>0</v>
      </c>
      <c r="F6">
        <v>0</v>
      </c>
      <c r="G6" t="s">
        <v>1121</v>
      </c>
      <c r="H6">
        <v>3</v>
      </c>
      <c r="J6">
        <v>2</v>
      </c>
      <c r="K6">
        <v>1</v>
      </c>
      <c r="M6" t="s">
        <v>467</v>
      </c>
      <c r="T6" s="660" t="s">
        <v>1104</v>
      </c>
      <c r="U6" s="661"/>
      <c r="V6" s="661">
        <v>13</v>
      </c>
      <c r="W6" s="661"/>
      <c r="X6" s="661">
        <v>13</v>
      </c>
    </row>
    <row r="7" spans="1:24" x14ac:dyDescent="0.25">
      <c r="A7" t="s">
        <v>1131</v>
      </c>
      <c r="B7" t="s">
        <v>1118</v>
      </c>
      <c r="C7" t="s">
        <v>420</v>
      </c>
      <c r="D7" t="s">
        <v>347</v>
      </c>
      <c r="E7">
        <v>0</v>
      </c>
      <c r="F7" t="s">
        <v>1119</v>
      </c>
      <c r="G7" t="s">
        <v>347</v>
      </c>
      <c r="H7">
        <v>5</v>
      </c>
      <c r="J7">
        <v>2</v>
      </c>
      <c r="K7">
        <v>14</v>
      </c>
      <c r="M7" t="s">
        <v>1096</v>
      </c>
      <c r="T7" s="660" t="s">
        <v>344</v>
      </c>
      <c r="U7" s="661">
        <v>21</v>
      </c>
      <c r="V7" s="661">
        <v>13</v>
      </c>
      <c r="W7" s="661">
        <v>17</v>
      </c>
      <c r="X7" s="661">
        <v>51</v>
      </c>
    </row>
    <row r="8" spans="1:24" x14ac:dyDescent="0.25">
      <c r="A8" t="s">
        <v>1131</v>
      </c>
      <c r="B8" t="s">
        <v>49</v>
      </c>
      <c r="C8" t="s">
        <v>464</v>
      </c>
      <c r="D8" t="s">
        <v>1120</v>
      </c>
      <c r="E8">
        <v>0</v>
      </c>
      <c r="F8">
        <v>0</v>
      </c>
      <c r="G8" t="s">
        <v>1121</v>
      </c>
      <c r="H8">
        <v>3</v>
      </c>
      <c r="J8">
        <v>2</v>
      </c>
      <c r="K8">
        <v>14</v>
      </c>
      <c r="M8" t="s">
        <v>467</v>
      </c>
    </row>
    <row r="9" spans="1:24" x14ac:dyDescent="0.25">
      <c r="A9" t="s">
        <v>1129</v>
      </c>
      <c r="B9" t="s">
        <v>1122</v>
      </c>
      <c r="C9" t="s">
        <v>444</v>
      </c>
      <c r="D9">
        <v>0</v>
      </c>
      <c r="E9">
        <v>0</v>
      </c>
      <c r="F9" t="s">
        <v>347</v>
      </c>
      <c r="G9">
        <v>0</v>
      </c>
      <c r="H9">
        <v>6</v>
      </c>
      <c r="J9">
        <v>2</v>
      </c>
      <c r="K9">
        <v>13</v>
      </c>
      <c r="M9" t="s">
        <v>445</v>
      </c>
    </row>
  </sheetData>
  <pageMargins left="0.7" right="0.7" top="0.75" bottom="0.75" header="0.3" footer="0.3"/>
  <pageSetup scale="39" orientation="landscape" r:id="rId2"/>
  <headerFooter>
    <oddHeader>&amp;CBCSCUN Student Master List_after preboard_Jan2022_v7.xlsm&amp;R3/9/2022</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pageSetUpPr fitToPage="1"/>
  </sheetPr>
  <dimension ref="A1:JL57"/>
  <sheetViews>
    <sheetView tabSelected="1" zoomScaleNormal="100" workbookViewId="0">
      <pane xSplit="13" ySplit="3" topLeftCell="DT4" activePane="bottomRight" state="frozen"/>
      <selection pane="topRight" activeCell="M1" sqref="M1"/>
      <selection pane="bottomLeft" activeCell="A4" sqref="A4"/>
      <selection pane="bottomRight" activeCell="G10" sqref="G10"/>
    </sheetView>
  </sheetViews>
  <sheetFormatPr defaultColWidth="9.140625" defaultRowHeight="14.25" x14ac:dyDescent="0.2"/>
  <cols>
    <col min="1" max="1" width="3.28515625" style="13" customWidth="1"/>
    <col min="2" max="2" width="4.42578125" style="13" customWidth="1"/>
    <col min="3" max="3" width="38.42578125" style="13" bestFit="1" customWidth="1"/>
    <col min="4" max="4" width="8" style="13" customWidth="1"/>
    <col min="5" max="5" width="16.85546875" style="13" customWidth="1"/>
    <col min="6" max="6" width="13.5703125" style="13" customWidth="1"/>
    <col min="7" max="7" width="11.5703125" style="13" customWidth="1"/>
    <col min="8" max="8" width="14" style="16" customWidth="1"/>
    <col min="9" max="9" width="12.85546875" style="13" customWidth="1"/>
    <col min="10" max="10" width="13.140625" style="13" customWidth="1"/>
    <col min="11" max="11" width="9.42578125" style="13" customWidth="1"/>
    <col min="12" max="12" width="18.85546875" style="13" customWidth="1"/>
    <col min="13" max="13" width="13.7109375" style="16" customWidth="1"/>
    <col min="14" max="113" width="5.7109375" style="13" customWidth="1"/>
    <col min="114" max="119" width="5.7109375" style="13" hidden="1" customWidth="1"/>
    <col min="120" max="122" width="6.7109375" style="13" customWidth="1"/>
    <col min="123" max="123" width="6.7109375" style="275" customWidth="1"/>
    <col min="124" max="125" width="6.7109375" style="13" customWidth="1"/>
    <col min="126" max="126" width="8.7109375" style="13" hidden="1" customWidth="1"/>
    <col min="127" max="161" width="4.7109375" style="13" hidden="1" customWidth="1"/>
    <col min="162" max="162" width="6.7109375" style="13" hidden="1" customWidth="1"/>
    <col min="163" max="197" width="4.7109375" style="13" hidden="1" customWidth="1"/>
    <col min="198" max="198" width="6.7109375" style="13" hidden="1" customWidth="1"/>
    <col min="199" max="233" width="4.7109375" style="13" hidden="1" customWidth="1"/>
    <col min="234" max="234" width="6.7109375" style="13" hidden="1" customWidth="1"/>
    <col min="235" max="235" width="7.140625" style="16" bestFit="1" customWidth="1"/>
    <col min="236" max="270" width="4.7109375" style="13" hidden="1" customWidth="1"/>
    <col min="271" max="272" width="7.7109375" style="16" customWidth="1"/>
    <col min="273" max="276" width="5.7109375" style="13" customWidth="1"/>
    <col min="277" max="16384" width="9.140625" style="13"/>
  </cols>
  <sheetData>
    <row r="1" spans="1:272" ht="16.5" customHeight="1" thickBot="1" x14ac:dyDescent="0.3">
      <c r="A1" s="268"/>
      <c r="C1" s="15"/>
      <c r="J1" s="14"/>
      <c r="K1" s="14"/>
      <c r="L1" s="8"/>
      <c r="M1" s="373"/>
      <c r="N1" s="736" t="s">
        <v>101</v>
      </c>
      <c r="O1" s="737"/>
      <c r="P1" s="737" t="s">
        <v>102</v>
      </c>
      <c r="Q1" s="738"/>
      <c r="R1" s="739" t="s">
        <v>103</v>
      </c>
      <c r="S1" s="740"/>
      <c r="T1" s="740" t="s">
        <v>104</v>
      </c>
      <c r="U1" s="741"/>
      <c r="V1" s="742" t="s">
        <v>105</v>
      </c>
      <c r="W1" s="743"/>
      <c r="X1" s="743" t="s">
        <v>106</v>
      </c>
      <c r="Y1" s="744"/>
      <c r="Z1" s="751" t="s">
        <v>49</v>
      </c>
      <c r="AA1" s="752"/>
      <c r="AB1" s="753" t="s">
        <v>50</v>
      </c>
      <c r="AC1" s="754"/>
      <c r="AD1" s="745" t="s">
        <v>69</v>
      </c>
      <c r="AE1" s="746"/>
      <c r="AF1" s="747"/>
      <c r="AG1" s="745" t="s">
        <v>71</v>
      </c>
      <c r="AH1" s="746"/>
      <c r="AI1" s="747"/>
      <c r="AJ1" s="745" t="s">
        <v>73</v>
      </c>
      <c r="AK1" s="746"/>
      <c r="AL1" s="747"/>
      <c r="AM1" s="745" t="s">
        <v>74</v>
      </c>
      <c r="AN1" s="746"/>
      <c r="AO1" s="747"/>
      <c r="AP1" s="745" t="s">
        <v>75</v>
      </c>
      <c r="AQ1" s="746"/>
      <c r="AR1" s="747"/>
      <c r="AS1" s="745" t="s">
        <v>76</v>
      </c>
      <c r="AT1" s="746"/>
      <c r="AU1" s="747"/>
      <c r="AV1" s="745" t="s">
        <v>45</v>
      </c>
      <c r="AW1" s="746"/>
      <c r="AX1" s="747"/>
      <c r="AY1" s="745" t="s">
        <v>77</v>
      </c>
      <c r="AZ1" s="746"/>
      <c r="BA1" s="747"/>
      <c r="BB1" s="745" t="s">
        <v>78</v>
      </c>
      <c r="BC1" s="746"/>
      <c r="BD1" s="747"/>
      <c r="BE1" s="729" t="s">
        <v>79</v>
      </c>
      <c r="BF1" s="730"/>
      <c r="BG1" s="731"/>
      <c r="BH1" s="729" t="s">
        <v>81</v>
      </c>
      <c r="BI1" s="730"/>
      <c r="BJ1" s="731"/>
      <c r="BK1" s="735" t="s">
        <v>82</v>
      </c>
      <c r="BL1" s="735"/>
      <c r="BM1" s="735"/>
      <c r="BN1" s="735" t="s">
        <v>83</v>
      </c>
      <c r="BO1" s="735"/>
      <c r="BP1" s="735"/>
      <c r="BQ1" s="729" t="s">
        <v>84</v>
      </c>
      <c r="BR1" s="730"/>
      <c r="BS1" s="731"/>
      <c r="BT1" s="729" t="s">
        <v>85</v>
      </c>
      <c r="BU1" s="730"/>
      <c r="BV1" s="731"/>
      <c r="BW1" s="729" t="s">
        <v>86</v>
      </c>
      <c r="BX1" s="730"/>
      <c r="BY1" s="731"/>
      <c r="BZ1" s="729" t="s">
        <v>87</v>
      </c>
      <c r="CA1" s="730"/>
      <c r="CB1" s="731"/>
      <c r="CC1" s="732" t="s">
        <v>88</v>
      </c>
      <c r="CD1" s="733"/>
      <c r="CE1" s="734"/>
      <c r="CF1" s="755" t="s">
        <v>89</v>
      </c>
      <c r="CG1" s="756"/>
      <c r="CH1" s="757"/>
      <c r="CI1" s="755" t="s">
        <v>90</v>
      </c>
      <c r="CJ1" s="756"/>
      <c r="CK1" s="757"/>
      <c r="CL1" s="755" t="s">
        <v>91</v>
      </c>
      <c r="CM1" s="756"/>
      <c r="CN1" s="756"/>
      <c r="CO1" s="756" t="s">
        <v>92</v>
      </c>
      <c r="CP1" s="756"/>
      <c r="CQ1" s="757"/>
      <c r="CR1" s="755" t="s">
        <v>93</v>
      </c>
      <c r="CS1" s="756"/>
      <c r="CT1" s="757"/>
      <c r="CU1" s="755" t="s">
        <v>94</v>
      </c>
      <c r="CV1" s="756"/>
      <c r="CW1" s="757"/>
      <c r="CX1" s="755" t="s">
        <v>95</v>
      </c>
      <c r="CY1" s="756"/>
      <c r="CZ1" s="757"/>
      <c r="DA1" s="755" t="s">
        <v>96</v>
      </c>
      <c r="DB1" s="756"/>
      <c r="DC1" s="757"/>
      <c r="DD1" s="755" t="s">
        <v>97</v>
      </c>
      <c r="DE1" s="756"/>
      <c r="DF1" s="757"/>
      <c r="DG1" s="755" t="s">
        <v>98</v>
      </c>
      <c r="DH1" s="756" t="s">
        <v>108</v>
      </c>
      <c r="DI1" s="757"/>
      <c r="DJ1" s="755" t="s">
        <v>99</v>
      </c>
      <c r="DK1" s="756"/>
      <c r="DL1" s="757"/>
      <c r="DM1" s="755" t="s">
        <v>100</v>
      </c>
      <c r="DN1" s="756"/>
      <c r="DO1" s="757"/>
      <c r="DP1" s="206" t="s">
        <v>109</v>
      </c>
      <c r="DQ1" s="207" t="s">
        <v>110</v>
      </c>
      <c r="DR1" s="207" t="s">
        <v>111</v>
      </c>
      <c r="DS1" s="276" t="s">
        <v>112</v>
      </c>
      <c r="DT1" s="207" t="s">
        <v>113</v>
      </c>
      <c r="DU1" s="208" t="s">
        <v>114</v>
      </c>
      <c r="DV1" s="281" t="str">
        <f>Active!DV1</f>
        <v>S22-4</v>
      </c>
      <c r="DW1" s="411"/>
      <c r="DX1" s="411"/>
      <c r="DY1" s="411"/>
      <c r="DZ1" s="411"/>
      <c r="EA1" s="412"/>
      <c r="EB1" s="411"/>
      <c r="FE1" s="96" t="s">
        <v>116</v>
      </c>
      <c r="FF1" s="94"/>
      <c r="FG1" s="53"/>
      <c r="GO1" s="96" t="s">
        <v>116</v>
      </c>
      <c r="GP1" s="94"/>
      <c r="GQ1" s="411"/>
      <c r="GR1" s="411"/>
      <c r="GS1" s="411"/>
      <c r="GT1" s="411"/>
      <c r="GU1" s="412"/>
      <c r="GV1" s="411"/>
      <c r="HY1" s="96" t="s">
        <v>116</v>
      </c>
      <c r="HZ1" s="94"/>
      <c r="IA1" s="192" t="s">
        <v>117</v>
      </c>
      <c r="IB1" s="53"/>
      <c r="IG1" s="434">
        <f>COLUMN()</f>
        <v>241</v>
      </c>
      <c r="II1" s="53" t="s">
        <v>118</v>
      </c>
      <c r="JK1" s="420" t="s">
        <v>119</v>
      </c>
    </row>
    <row r="2" spans="1:272" ht="15" customHeight="1" thickBot="1" x14ac:dyDescent="0.3">
      <c r="B2" s="4" t="s">
        <v>120</v>
      </c>
      <c r="C2" s="2" t="s">
        <v>121</v>
      </c>
      <c r="D2" s="3" t="s">
        <v>122</v>
      </c>
      <c r="E2" s="3" t="s">
        <v>123</v>
      </c>
      <c r="F2" s="3" t="s">
        <v>124</v>
      </c>
      <c r="G2" s="3" t="s">
        <v>125</v>
      </c>
      <c r="H2" s="3" t="s">
        <v>126</v>
      </c>
      <c r="I2" s="3" t="s">
        <v>127</v>
      </c>
      <c r="J2" s="3" t="s">
        <v>128</v>
      </c>
      <c r="K2" s="3" t="s">
        <v>129</v>
      </c>
      <c r="L2" s="8" t="s">
        <v>130</v>
      </c>
      <c r="M2" s="5" t="s">
        <v>131</v>
      </c>
      <c r="N2" s="9">
        <v>1</v>
      </c>
      <c r="O2" s="10">
        <v>2</v>
      </c>
      <c r="P2" s="10">
        <v>1</v>
      </c>
      <c r="Q2" s="11">
        <v>2</v>
      </c>
      <c r="R2" s="9">
        <v>1</v>
      </c>
      <c r="S2" s="10">
        <v>2</v>
      </c>
      <c r="T2" s="10">
        <v>1</v>
      </c>
      <c r="U2" s="370">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10">
        <v>2</v>
      </c>
      <c r="BV2" s="11">
        <v>3</v>
      </c>
      <c r="BW2" s="9">
        <v>1</v>
      </c>
      <c r="BX2" s="10">
        <v>2</v>
      </c>
      <c r="BY2" s="11">
        <v>3</v>
      </c>
      <c r="BZ2" s="9">
        <v>1</v>
      </c>
      <c r="CA2" s="10">
        <v>2</v>
      </c>
      <c r="CB2" s="11">
        <v>3</v>
      </c>
      <c r="CC2" s="9">
        <v>1</v>
      </c>
      <c r="CD2" s="282">
        <v>2</v>
      </c>
      <c r="CE2" s="11">
        <v>3</v>
      </c>
      <c r="CF2" s="9">
        <v>1</v>
      </c>
      <c r="CG2" s="10">
        <v>2</v>
      </c>
      <c r="CH2" s="11">
        <v>3</v>
      </c>
      <c r="CI2" s="9">
        <v>1</v>
      </c>
      <c r="CJ2" s="10">
        <v>2</v>
      </c>
      <c r="CK2" s="11">
        <v>3</v>
      </c>
      <c r="CL2" s="9">
        <v>1</v>
      </c>
      <c r="CM2" s="10">
        <v>2</v>
      </c>
      <c r="CN2" s="10">
        <v>3</v>
      </c>
      <c r="CO2" s="10">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9">
        <v>1</v>
      </c>
      <c r="DH2" s="10">
        <v>2</v>
      </c>
      <c r="DI2" s="11">
        <v>3</v>
      </c>
      <c r="DJ2" s="9">
        <v>1</v>
      </c>
      <c r="DK2" s="10">
        <v>2</v>
      </c>
      <c r="DL2" s="11">
        <v>3</v>
      </c>
      <c r="DM2" s="9">
        <v>1</v>
      </c>
      <c r="DN2" s="10">
        <v>2</v>
      </c>
      <c r="DO2" s="11">
        <v>3</v>
      </c>
      <c r="DP2" s="209">
        <v>1</v>
      </c>
      <c r="DQ2" s="210" t="s">
        <v>113</v>
      </c>
      <c r="DR2" s="210" t="s">
        <v>367</v>
      </c>
      <c r="DS2" s="277" t="s">
        <v>368</v>
      </c>
      <c r="DT2" s="210" t="s">
        <v>369</v>
      </c>
      <c r="DU2" s="211" t="s">
        <v>370</v>
      </c>
      <c r="DV2" s="367" t="str">
        <f>"r"&amp;MID(DV1, 2, 4)</f>
        <v>r22-4</v>
      </c>
      <c r="DW2" s="13">
        <v>3</v>
      </c>
      <c r="DX2" s="13">
        <v>3</v>
      </c>
      <c r="DY2" s="13">
        <v>3</v>
      </c>
      <c r="DZ2" s="13">
        <v>3</v>
      </c>
      <c r="EA2" s="13">
        <v>2</v>
      </c>
      <c r="EB2" s="13">
        <v>4</v>
      </c>
      <c r="EC2" s="13">
        <v>4</v>
      </c>
      <c r="ED2" s="13">
        <v>5</v>
      </c>
      <c r="EE2" s="13">
        <v>4</v>
      </c>
      <c r="EF2" s="13">
        <v>4</v>
      </c>
      <c r="EG2" s="13">
        <v>3</v>
      </c>
      <c r="EH2" s="13">
        <v>4</v>
      </c>
      <c r="EI2" s="13">
        <v>4</v>
      </c>
      <c r="EJ2" s="13">
        <v>4</v>
      </c>
      <c r="EK2" s="13">
        <v>3</v>
      </c>
      <c r="EL2" s="13">
        <v>5</v>
      </c>
      <c r="EM2" s="13">
        <v>5</v>
      </c>
      <c r="EN2" s="13">
        <v>5</v>
      </c>
      <c r="EO2" s="13">
        <v>5</v>
      </c>
      <c r="EP2" s="13">
        <v>3</v>
      </c>
      <c r="EQ2" s="13">
        <v>4</v>
      </c>
      <c r="ER2" s="13">
        <v>4</v>
      </c>
      <c r="ES2" s="13">
        <v>6</v>
      </c>
      <c r="ET2" s="13">
        <v>3</v>
      </c>
      <c r="EU2" s="13">
        <v>6</v>
      </c>
      <c r="EV2" s="13">
        <v>4</v>
      </c>
      <c r="EW2" s="13">
        <v>4</v>
      </c>
      <c r="EX2" s="13">
        <v>5</v>
      </c>
      <c r="EY2" s="13">
        <v>5</v>
      </c>
      <c r="EZ2" s="13">
        <v>5</v>
      </c>
      <c r="FA2" s="13">
        <v>5</v>
      </c>
      <c r="FB2" s="13">
        <v>5</v>
      </c>
      <c r="FC2" s="13">
        <v>5</v>
      </c>
      <c r="FD2" s="13">
        <v>0</v>
      </c>
      <c r="FE2" s="13">
        <v>0</v>
      </c>
      <c r="FF2" s="13">
        <f>IF(RIGHT(FF1, 1)="1", 10, 20)</f>
        <v>20</v>
      </c>
      <c r="FG2" s="13">
        <v>3</v>
      </c>
      <c r="FH2" s="13">
        <v>3</v>
      </c>
      <c r="FI2" s="13">
        <v>3</v>
      </c>
      <c r="FJ2" s="13">
        <v>3</v>
      </c>
      <c r="FK2" s="13">
        <v>2</v>
      </c>
      <c r="FL2" s="13">
        <v>4</v>
      </c>
      <c r="FM2" s="13">
        <v>4</v>
      </c>
      <c r="FN2" s="13">
        <v>5</v>
      </c>
      <c r="FO2" s="13">
        <v>4</v>
      </c>
      <c r="FP2" s="13">
        <v>4</v>
      </c>
      <c r="FQ2" s="13">
        <v>3</v>
      </c>
      <c r="FR2" s="13">
        <v>4</v>
      </c>
      <c r="FS2" s="13">
        <v>4</v>
      </c>
      <c r="FT2" s="13">
        <v>4</v>
      </c>
      <c r="FU2" s="13">
        <v>3</v>
      </c>
      <c r="FV2" s="13">
        <v>5</v>
      </c>
      <c r="FW2" s="13">
        <v>5</v>
      </c>
      <c r="FX2" s="13">
        <v>5</v>
      </c>
      <c r="FY2" s="13">
        <v>5</v>
      </c>
      <c r="FZ2" s="13">
        <v>3</v>
      </c>
      <c r="GA2" s="13">
        <v>4</v>
      </c>
      <c r="GB2" s="13">
        <v>4</v>
      </c>
      <c r="GC2" s="13">
        <v>6</v>
      </c>
      <c r="GD2" s="13">
        <v>3</v>
      </c>
      <c r="GE2" s="13">
        <v>6</v>
      </c>
      <c r="GF2" s="13">
        <v>4</v>
      </c>
      <c r="GG2" s="13">
        <v>4</v>
      </c>
      <c r="GH2" s="13">
        <v>5</v>
      </c>
      <c r="GI2" s="13">
        <v>5</v>
      </c>
      <c r="GJ2" s="13">
        <v>5</v>
      </c>
      <c r="GK2" s="13">
        <v>5</v>
      </c>
      <c r="GL2" s="13">
        <v>5</v>
      </c>
      <c r="GM2" s="13">
        <v>5</v>
      </c>
      <c r="GN2" s="13">
        <v>0</v>
      </c>
      <c r="GO2" s="13">
        <v>0</v>
      </c>
      <c r="GP2" s="13">
        <f>IF(RIGHT(GP1, 1)="1", 10, 20)</f>
        <v>20</v>
      </c>
      <c r="GQ2" s="13">
        <v>3</v>
      </c>
      <c r="GR2" s="13">
        <v>3</v>
      </c>
      <c r="GS2" s="13">
        <v>3</v>
      </c>
      <c r="GT2" s="13">
        <v>3</v>
      </c>
      <c r="GU2" s="13">
        <v>2</v>
      </c>
      <c r="GV2" s="13">
        <v>4</v>
      </c>
      <c r="GW2" s="13">
        <v>4</v>
      </c>
      <c r="GX2" s="13">
        <v>5</v>
      </c>
      <c r="GY2" s="13">
        <v>4</v>
      </c>
      <c r="GZ2" s="13">
        <v>4</v>
      </c>
      <c r="HA2" s="13">
        <v>3</v>
      </c>
      <c r="HB2" s="13">
        <v>4</v>
      </c>
      <c r="HC2" s="13">
        <v>4</v>
      </c>
      <c r="HD2" s="13">
        <v>4</v>
      </c>
      <c r="HE2" s="13">
        <v>3</v>
      </c>
      <c r="HF2" s="13">
        <v>5</v>
      </c>
      <c r="HG2" s="13">
        <v>5</v>
      </c>
      <c r="HH2" s="13">
        <v>5</v>
      </c>
      <c r="HI2" s="13">
        <v>5</v>
      </c>
      <c r="HJ2" s="13">
        <v>3</v>
      </c>
      <c r="HK2" s="13">
        <v>4</v>
      </c>
      <c r="HL2" s="13">
        <v>4</v>
      </c>
      <c r="HM2" s="13">
        <v>6</v>
      </c>
      <c r="HN2" s="13">
        <v>3</v>
      </c>
      <c r="HO2" s="13">
        <v>6</v>
      </c>
      <c r="HP2" s="13">
        <v>4</v>
      </c>
      <c r="HQ2" s="13">
        <v>4</v>
      </c>
      <c r="HR2" s="13">
        <v>5</v>
      </c>
      <c r="HS2" s="13">
        <v>5</v>
      </c>
      <c r="HT2" s="13">
        <v>5</v>
      </c>
      <c r="HU2" s="13">
        <v>5</v>
      </c>
      <c r="HV2" s="13">
        <v>5</v>
      </c>
      <c r="HW2" s="13">
        <v>5</v>
      </c>
      <c r="HX2" s="13">
        <v>0</v>
      </c>
      <c r="HY2" s="13">
        <v>0</v>
      </c>
      <c r="HZ2" s="13">
        <f>IF(RIGHT(HZ1, 1)="1", 10, 20)</f>
        <v>20</v>
      </c>
      <c r="IA2" s="192"/>
      <c r="IB2" s="13">
        <v>3</v>
      </c>
      <c r="IC2" s="13">
        <v>3</v>
      </c>
      <c r="ID2" s="13">
        <v>3</v>
      </c>
      <c r="IE2" s="13">
        <v>3</v>
      </c>
      <c r="IF2" s="13">
        <v>2</v>
      </c>
      <c r="IG2" s="13">
        <v>15</v>
      </c>
      <c r="IH2" s="13">
        <v>10</v>
      </c>
      <c r="II2" s="13">
        <v>20</v>
      </c>
      <c r="IJ2" s="13">
        <v>15</v>
      </c>
      <c r="IK2" s="13">
        <v>15</v>
      </c>
      <c r="IL2" s="13">
        <v>5</v>
      </c>
      <c r="IM2" s="13">
        <v>15</v>
      </c>
      <c r="IN2" s="13">
        <v>15</v>
      </c>
      <c r="IO2" s="13">
        <v>10</v>
      </c>
      <c r="IP2" s="13">
        <v>10</v>
      </c>
      <c r="IQ2" s="13">
        <v>20</v>
      </c>
      <c r="IR2" s="13">
        <v>20</v>
      </c>
      <c r="IS2" s="13">
        <v>15</v>
      </c>
      <c r="IT2" s="13">
        <v>20</v>
      </c>
      <c r="IU2" s="13">
        <v>10</v>
      </c>
      <c r="IV2" s="13">
        <v>15</v>
      </c>
      <c r="IW2" s="13">
        <v>10</v>
      </c>
      <c r="IX2" s="13">
        <v>6</v>
      </c>
      <c r="IY2" s="13">
        <v>10</v>
      </c>
      <c r="IZ2" s="13">
        <v>20</v>
      </c>
      <c r="JA2" s="13">
        <v>10</v>
      </c>
      <c r="JB2" s="13">
        <v>10</v>
      </c>
      <c r="JC2" s="13">
        <v>20</v>
      </c>
      <c r="JD2" s="13">
        <v>20</v>
      </c>
      <c r="JE2" s="13">
        <v>20</v>
      </c>
      <c r="JF2" s="13">
        <v>20</v>
      </c>
      <c r="JG2" s="13">
        <v>20</v>
      </c>
      <c r="JH2" s="13">
        <v>20</v>
      </c>
      <c r="JI2" s="13">
        <v>0</v>
      </c>
      <c r="JJ2" s="13">
        <v>0</v>
      </c>
      <c r="JK2" s="16">
        <f>SUM(IG2:IW2, IY2:JJ2)-50</f>
        <v>360</v>
      </c>
      <c r="JL2" s="16">
        <f>SUM(IB2:IF2, IX2)</f>
        <v>20</v>
      </c>
    </row>
    <row r="3" spans="1:272" ht="15" x14ac:dyDescent="0.25">
      <c r="A3" s="377"/>
      <c r="B3" s="70"/>
      <c r="C3" s="419" t="s">
        <v>133</v>
      </c>
      <c r="D3" s="70">
        <f>COLUMN()</f>
        <v>4</v>
      </c>
      <c r="E3" s="70">
        <f>COLUMN()</f>
        <v>5</v>
      </c>
      <c r="F3" s="70">
        <f>COLUMN()</f>
        <v>6</v>
      </c>
      <c r="G3" s="70">
        <f>COLUMN()</f>
        <v>7</v>
      </c>
      <c r="H3" s="70">
        <f>COLUMN()</f>
        <v>8</v>
      </c>
      <c r="I3" s="70">
        <f>COLUMN()</f>
        <v>9</v>
      </c>
      <c r="J3" s="70">
        <f>COLUMN()</f>
        <v>10</v>
      </c>
      <c r="K3" s="70">
        <f>COLUMN()</f>
        <v>11</v>
      </c>
      <c r="L3" s="70">
        <f>COLUMN()</f>
        <v>12</v>
      </c>
      <c r="M3" s="70">
        <f>COLUMN()</f>
        <v>13</v>
      </c>
      <c r="N3" s="69">
        <f>COLUMN()</f>
        <v>14</v>
      </c>
      <c r="O3" s="402">
        <f>COLUMN()</f>
        <v>15</v>
      </c>
      <c r="P3" s="403">
        <f>COLUMN()</f>
        <v>16</v>
      </c>
      <c r="Q3" s="71">
        <f>COLUMN()</f>
        <v>17</v>
      </c>
      <c r="R3" s="69">
        <f>COLUMN()</f>
        <v>18</v>
      </c>
      <c r="S3" s="402">
        <f>COLUMN()</f>
        <v>19</v>
      </c>
      <c r="T3" s="403">
        <f>COLUMN()</f>
        <v>20</v>
      </c>
      <c r="U3" s="70">
        <f>COLUMN()</f>
        <v>21</v>
      </c>
      <c r="V3" s="69">
        <f>COLUMN()</f>
        <v>22</v>
      </c>
      <c r="W3" s="402">
        <f>COLUMN()</f>
        <v>23</v>
      </c>
      <c r="X3" s="403">
        <f>COLUMN()</f>
        <v>24</v>
      </c>
      <c r="Y3" s="71">
        <f>COLUMN()</f>
        <v>25</v>
      </c>
      <c r="Z3" s="69">
        <f>COLUMN()</f>
        <v>26</v>
      </c>
      <c r="AA3" s="71">
        <f>COLUMN()</f>
        <v>27</v>
      </c>
      <c r="AB3" s="69">
        <f>COLUMN()</f>
        <v>28</v>
      </c>
      <c r="AC3" s="71">
        <f>COLUMN()</f>
        <v>29</v>
      </c>
      <c r="AD3" s="69">
        <f>COLUMN()</f>
        <v>30</v>
      </c>
      <c r="AE3" s="70">
        <f>COLUMN()</f>
        <v>31</v>
      </c>
      <c r="AF3" s="71">
        <f>COLUMN()</f>
        <v>32</v>
      </c>
      <c r="AG3" s="69">
        <f>COLUMN()</f>
        <v>33</v>
      </c>
      <c r="AH3" s="70">
        <f>COLUMN()</f>
        <v>34</v>
      </c>
      <c r="AI3" s="71">
        <f>COLUMN()</f>
        <v>35</v>
      </c>
      <c r="AJ3" s="69">
        <f>COLUMN()</f>
        <v>36</v>
      </c>
      <c r="AK3" s="70">
        <f>COLUMN()</f>
        <v>37</v>
      </c>
      <c r="AL3" s="71">
        <f>COLUMN()</f>
        <v>38</v>
      </c>
      <c r="AM3" s="69">
        <f>COLUMN()</f>
        <v>39</v>
      </c>
      <c r="AN3" s="70">
        <f>COLUMN()</f>
        <v>40</v>
      </c>
      <c r="AO3" s="71">
        <f>COLUMN()</f>
        <v>41</v>
      </c>
      <c r="AP3" s="69">
        <f>COLUMN()</f>
        <v>42</v>
      </c>
      <c r="AQ3" s="70">
        <f>COLUMN()</f>
        <v>43</v>
      </c>
      <c r="AR3" s="71">
        <f>COLUMN()</f>
        <v>44</v>
      </c>
      <c r="AS3" s="69">
        <f>COLUMN()</f>
        <v>45</v>
      </c>
      <c r="AT3" s="70">
        <f>COLUMN()</f>
        <v>46</v>
      </c>
      <c r="AU3" s="71">
        <f>COLUMN()</f>
        <v>47</v>
      </c>
      <c r="AV3" s="69">
        <f>COLUMN()</f>
        <v>48</v>
      </c>
      <c r="AW3" s="70">
        <f>COLUMN()</f>
        <v>49</v>
      </c>
      <c r="AX3" s="71">
        <f>COLUMN()</f>
        <v>50</v>
      </c>
      <c r="AY3" s="69">
        <f>COLUMN()</f>
        <v>51</v>
      </c>
      <c r="AZ3" s="70">
        <f>COLUMN()</f>
        <v>52</v>
      </c>
      <c r="BA3" s="71">
        <f>COLUMN()</f>
        <v>53</v>
      </c>
      <c r="BB3" s="69">
        <f>COLUMN()</f>
        <v>54</v>
      </c>
      <c r="BC3" s="70">
        <f>COLUMN()</f>
        <v>55</v>
      </c>
      <c r="BD3" s="71">
        <f>COLUMN()</f>
        <v>56</v>
      </c>
      <c r="BE3" s="69">
        <f>COLUMN()</f>
        <v>57</v>
      </c>
      <c r="BF3" s="70">
        <f>COLUMN()</f>
        <v>58</v>
      </c>
      <c r="BG3" s="71">
        <f>COLUMN()</f>
        <v>59</v>
      </c>
      <c r="BH3" s="69">
        <f>COLUMN()</f>
        <v>60</v>
      </c>
      <c r="BI3" s="70">
        <f>COLUMN()</f>
        <v>61</v>
      </c>
      <c r="BJ3" s="71">
        <f>COLUMN()</f>
        <v>62</v>
      </c>
      <c r="BK3" s="69">
        <f>COLUMN()</f>
        <v>63</v>
      </c>
      <c r="BL3" s="70">
        <f>COLUMN()</f>
        <v>64</v>
      </c>
      <c r="BM3" s="71">
        <f>COLUMN()</f>
        <v>65</v>
      </c>
      <c r="BN3" s="69">
        <f>COLUMN()</f>
        <v>66</v>
      </c>
      <c r="BO3" s="70">
        <f>COLUMN()</f>
        <v>67</v>
      </c>
      <c r="BP3" s="71">
        <f>COLUMN()</f>
        <v>68</v>
      </c>
      <c r="BQ3" s="69">
        <f>COLUMN()</f>
        <v>69</v>
      </c>
      <c r="BR3" s="70">
        <f>COLUMN()</f>
        <v>70</v>
      </c>
      <c r="BS3" s="71">
        <f>COLUMN()</f>
        <v>71</v>
      </c>
      <c r="BT3" s="69">
        <f>COLUMN()</f>
        <v>72</v>
      </c>
      <c r="BU3" s="70">
        <f>COLUMN()</f>
        <v>73</v>
      </c>
      <c r="BV3" s="71">
        <f>COLUMN()</f>
        <v>74</v>
      </c>
      <c r="BW3" s="69">
        <f>COLUMN()</f>
        <v>75</v>
      </c>
      <c r="BX3" s="70">
        <f>COLUMN()</f>
        <v>76</v>
      </c>
      <c r="BY3" s="71">
        <f>COLUMN()</f>
        <v>77</v>
      </c>
      <c r="BZ3" s="69">
        <f>COLUMN()</f>
        <v>78</v>
      </c>
      <c r="CA3" s="70">
        <f>COLUMN()</f>
        <v>79</v>
      </c>
      <c r="CB3" s="71">
        <f>COLUMN()</f>
        <v>80</v>
      </c>
      <c r="CC3" s="69">
        <f>COLUMN()</f>
        <v>81</v>
      </c>
      <c r="CD3" s="70">
        <f>COLUMN()</f>
        <v>82</v>
      </c>
      <c r="CE3" s="71">
        <f>COLUMN()</f>
        <v>83</v>
      </c>
      <c r="CF3" s="69">
        <f>COLUMN()</f>
        <v>84</v>
      </c>
      <c r="CG3" s="70">
        <f>COLUMN()</f>
        <v>85</v>
      </c>
      <c r="CH3" s="71">
        <f>COLUMN()</f>
        <v>86</v>
      </c>
      <c r="CI3" s="69">
        <f>COLUMN()</f>
        <v>87</v>
      </c>
      <c r="CJ3" s="70">
        <f>COLUMN()</f>
        <v>88</v>
      </c>
      <c r="CK3" s="71">
        <f>COLUMN()</f>
        <v>89</v>
      </c>
      <c r="CL3" s="69">
        <f>COLUMN()</f>
        <v>90</v>
      </c>
      <c r="CM3" s="70">
        <f>COLUMN()</f>
        <v>91</v>
      </c>
      <c r="CN3" s="70">
        <f>COLUMN()</f>
        <v>92</v>
      </c>
      <c r="CO3" s="70">
        <f>COLUMN()</f>
        <v>93</v>
      </c>
      <c r="CP3" s="70">
        <f>COLUMN()</f>
        <v>94</v>
      </c>
      <c r="CQ3" s="71">
        <f>COLUMN()</f>
        <v>95</v>
      </c>
      <c r="CR3" s="69">
        <f>COLUMN()</f>
        <v>96</v>
      </c>
      <c r="CS3" s="70">
        <f>COLUMN()</f>
        <v>97</v>
      </c>
      <c r="CT3" s="71">
        <f>COLUMN()</f>
        <v>98</v>
      </c>
      <c r="CU3" s="69">
        <f>COLUMN()</f>
        <v>99</v>
      </c>
      <c r="CV3" s="70">
        <f>COLUMN()</f>
        <v>100</v>
      </c>
      <c r="CW3" s="71">
        <f>COLUMN()</f>
        <v>101</v>
      </c>
      <c r="CX3" s="69">
        <f>COLUMN()</f>
        <v>102</v>
      </c>
      <c r="CY3" s="70">
        <f>COLUMN()</f>
        <v>103</v>
      </c>
      <c r="CZ3" s="71">
        <f>COLUMN()</f>
        <v>104</v>
      </c>
      <c r="DA3" s="69">
        <f>COLUMN()</f>
        <v>105</v>
      </c>
      <c r="DB3" s="70">
        <f>COLUMN()</f>
        <v>106</v>
      </c>
      <c r="DC3" s="71">
        <f>COLUMN()</f>
        <v>107</v>
      </c>
      <c r="DD3" s="69">
        <f>COLUMN()</f>
        <v>108</v>
      </c>
      <c r="DE3" s="70">
        <f>COLUMN()</f>
        <v>109</v>
      </c>
      <c r="DF3" s="71">
        <f>COLUMN()</f>
        <v>110</v>
      </c>
      <c r="DG3" s="69">
        <f>COLUMN()</f>
        <v>111</v>
      </c>
      <c r="DH3" s="70">
        <f>COLUMN()</f>
        <v>112</v>
      </c>
      <c r="DI3" s="71">
        <f>COLUMN()</f>
        <v>113</v>
      </c>
      <c r="DJ3" s="69">
        <f>COLUMN()</f>
        <v>114</v>
      </c>
      <c r="DK3" s="70">
        <f>COLUMN()</f>
        <v>115</v>
      </c>
      <c r="DL3" s="71">
        <f>COLUMN()</f>
        <v>116</v>
      </c>
      <c r="DM3" s="69">
        <f>COLUMN()</f>
        <v>117</v>
      </c>
      <c r="DN3" s="70">
        <f>COLUMN()</f>
        <v>118</v>
      </c>
      <c r="DO3" s="71">
        <f>COLUMN()</f>
        <v>119</v>
      </c>
      <c r="DP3" s="378">
        <f>COLUMN()</f>
        <v>120</v>
      </c>
      <c r="DQ3" s="378">
        <f>COLUMN()</f>
        <v>121</v>
      </c>
      <c r="DR3" s="378">
        <f>COLUMN()</f>
        <v>122</v>
      </c>
      <c r="DS3" s="378">
        <f>COLUMN()</f>
        <v>123</v>
      </c>
      <c r="DT3" s="378">
        <f>COLUMN()</f>
        <v>124</v>
      </c>
      <c r="DU3" s="379">
        <f>COLUMN()</f>
        <v>125</v>
      </c>
      <c r="DV3" s="379">
        <f>IF(RIGHT(DV1, 1)="1", 1, 3)</f>
        <v>3</v>
      </c>
      <c r="DW3" s="32" t="s">
        <v>134</v>
      </c>
      <c r="DX3" s="33" t="s">
        <v>135</v>
      </c>
      <c r="DY3" s="33" t="s">
        <v>136</v>
      </c>
      <c r="DZ3" s="33" t="s">
        <v>137</v>
      </c>
      <c r="EA3" s="33" t="s">
        <v>138</v>
      </c>
      <c r="EB3" s="413" t="s">
        <v>139</v>
      </c>
      <c r="EC3" s="414" t="s">
        <v>140</v>
      </c>
      <c r="ED3" s="414" t="s">
        <v>141</v>
      </c>
      <c r="EE3" s="414" t="s">
        <v>142</v>
      </c>
      <c r="EF3" s="414" t="s">
        <v>143</v>
      </c>
      <c r="EG3" s="414" t="s">
        <v>144</v>
      </c>
      <c r="EH3" s="414" t="s">
        <v>145</v>
      </c>
      <c r="EI3" s="414" t="s">
        <v>146</v>
      </c>
      <c r="EJ3" s="414" t="s">
        <v>147</v>
      </c>
      <c r="EK3" s="415" t="s">
        <v>148</v>
      </c>
      <c r="EL3" s="416" t="s">
        <v>149</v>
      </c>
      <c r="EM3" s="416" t="s">
        <v>150</v>
      </c>
      <c r="EN3" s="416" t="s">
        <v>151</v>
      </c>
      <c r="EO3" s="416" t="s">
        <v>152</v>
      </c>
      <c r="EP3" s="416" t="s">
        <v>153</v>
      </c>
      <c r="EQ3" s="416" t="s">
        <v>154</v>
      </c>
      <c r="ER3" s="416" t="s">
        <v>155</v>
      </c>
      <c r="ES3" s="416" t="s">
        <v>156</v>
      </c>
      <c r="ET3" s="417" t="s">
        <v>157</v>
      </c>
      <c r="EU3" s="418" t="s">
        <v>158</v>
      </c>
      <c r="EV3" s="418" t="s">
        <v>159</v>
      </c>
      <c r="EW3" s="418" t="s">
        <v>160</v>
      </c>
      <c r="EX3" s="39" t="s">
        <v>161</v>
      </c>
      <c r="EY3" s="418" t="s">
        <v>162</v>
      </c>
      <c r="EZ3" s="418" t="s">
        <v>163</v>
      </c>
      <c r="FA3" s="418" t="s">
        <v>164</v>
      </c>
      <c r="FB3" s="418" t="s">
        <v>165</v>
      </c>
      <c r="FC3" s="418" t="s">
        <v>166</v>
      </c>
      <c r="FD3" s="418" t="s">
        <v>139</v>
      </c>
      <c r="FE3" s="418" t="s">
        <v>140</v>
      </c>
      <c r="FF3" s="94" t="s">
        <v>167</v>
      </c>
      <c r="FG3" s="32" t="s">
        <v>134</v>
      </c>
      <c r="FH3" s="33" t="s">
        <v>135</v>
      </c>
      <c r="FI3" s="33" t="s">
        <v>136</v>
      </c>
      <c r="FJ3" s="33" t="s">
        <v>137</v>
      </c>
      <c r="FK3" s="33" t="s">
        <v>138</v>
      </c>
      <c r="FL3" s="34" t="s">
        <v>139</v>
      </c>
      <c r="FM3" s="35" t="s">
        <v>140</v>
      </c>
      <c r="FN3" s="35" t="s">
        <v>141</v>
      </c>
      <c r="FO3" s="35" t="s">
        <v>142</v>
      </c>
      <c r="FP3" s="35" t="s">
        <v>143</v>
      </c>
      <c r="FQ3" s="35" t="s">
        <v>144</v>
      </c>
      <c r="FR3" s="35" t="s">
        <v>145</v>
      </c>
      <c r="FS3" s="35" t="s">
        <v>146</v>
      </c>
      <c r="FT3" s="35" t="s">
        <v>147</v>
      </c>
      <c r="FU3" s="36" t="s">
        <v>148</v>
      </c>
      <c r="FV3" s="37" t="s">
        <v>149</v>
      </c>
      <c r="FW3" s="37" t="s">
        <v>150</v>
      </c>
      <c r="FX3" s="37" t="s">
        <v>151</v>
      </c>
      <c r="FY3" s="37" t="s">
        <v>152</v>
      </c>
      <c r="FZ3" s="37" t="s">
        <v>153</v>
      </c>
      <c r="GA3" s="37" t="s">
        <v>154</v>
      </c>
      <c r="GB3" s="37" t="s">
        <v>155</v>
      </c>
      <c r="GC3" s="37" t="s">
        <v>156</v>
      </c>
      <c r="GD3" s="38" t="s">
        <v>157</v>
      </c>
      <c r="GE3" s="39" t="s">
        <v>158</v>
      </c>
      <c r="GF3" s="39" t="s">
        <v>159</v>
      </c>
      <c r="GG3" s="39" t="s">
        <v>160</v>
      </c>
      <c r="GH3" s="39" t="s">
        <v>161</v>
      </c>
      <c r="GI3" s="39" t="s">
        <v>162</v>
      </c>
      <c r="GJ3" s="39" t="s">
        <v>163</v>
      </c>
      <c r="GK3" s="39" t="s">
        <v>164</v>
      </c>
      <c r="GL3" s="39" t="s">
        <v>165</v>
      </c>
      <c r="GM3" s="39" t="s">
        <v>166</v>
      </c>
      <c r="GN3" s="39" t="s">
        <v>139</v>
      </c>
      <c r="GO3" s="39" t="s">
        <v>140</v>
      </c>
      <c r="GP3" s="94" t="s">
        <v>167</v>
      </c>
      <c r="GQ3" s="32" t="s">
        <v>134</v>
      </c>
      <c r="GR3" s="33" t="s">
        <v>135</v>
      </c>
      <c r="GS3" s="33" t="s">
        <v>136</v>
      </c>
      <c r="GT3" s="33" t="s">
        <v>137</v>
      </c>
      <c r="GU3" s="33" t="s">
        <v>138</v>
      </c>
      <c r="GV3" s="34" t="s">
        <v>139</v>
      </c>
      <c r="GW3" s="35" t="s">
        <v>140</v>
      </c>
      <c r="GX3" s="35" t="s">
        <v>141</v>
      </c>
      <c r="GY3" s="35" t="s">
        <v>142</v>
      </c>
      <c r="GZ3" s="35" t="s">
        <v>143</v>
      </c>
      <c r="HA3" s="35" t="s">
        <v>144</v>
      </c>
      <c r="HB3" s="35" t="s">
        <v>145</v>
      </c>
      <c r="HC3" s="35" t="s">
        <v>146</v>
      </c>
      <c r="HD3" s="35" t="s">
        <v>147</v>
      </c>
      <c r="HE3" s="36" t="s">
        <v>148</v>
      </c>
      <c r="HF3" s="37" t="s">
        <v>149</v>
      </c>
      <c r="HG3" s="37" t="s">
        <v>150</v>
      </c>
      <c r="HH3" s="37" t="s">
        <v>151</v>
      </c>
      <c r="HI3" s="37" t="s">
        <v>152</v>
      </c>
      <c r="HJ3" s="37" t="s">
        <v>153</v>
      </c>
      <c r="HK3" s="37" t="s">
        <v>154</v>
      </c>
      <c r="HL3" s="37" t="s">
        <v>155</v>
      </c>
      <c r="HM3" s="37" t="s">
        <v>156</v>
      </c>
      <c r="HN3" s="38" t="s">
        <v>157</v>
      </c>
      <c r="HO3" s="39" t="s">
        <v>158</v>
      </c>
      <c r="HP3" s="39" t="s">
        <v>159</v>
      </c>
      <c r="HQ3" s="39" t="s">
        <v>160</v>
      </c>
      <c r="HR3" s="39" t="s">
        <v>161</v>
      </c>
      <c r="HS3" s="39" t="s">
        <v>162</v>
      </c>
      <c r="HT3" s="39" t="s">
        <v>163</v>
      </c>
      <c r="HU3" s="39" t="s">
        <v>164</v>
      </c>
      <c r="HV3" s="39" t="s">
        <v>165</v>
      </c>
      <c r="HW3" s="39" t="s">
        <v>166</v>
      </c>
      <c r="HX3" s="39" t="s">
        <v>139</v>
      </c>
      <c r="HY3" s="39" t="s">
        <v>140</v>
      </c>
      <c r="HZ3" s="94" t="s">
        <v>167</v>
      </c>
      <c r="IA3" s="193"/>
      <c r="IB3" s="32" t="s">
        <v>134</v>
      </c>
      <c r="IC3" s="33" t="s">
        <v>135</v>
      </c>
      <c r="ID3" s="33" t="s">
        <v>136</v>
      </c>
      <c r="IE3" s="33" t="s">
        <v>137</v>
      </c>
      <c r="IF3" s="33" t="s">
        <v>138</v>
      </c>
      <c r="IG3" s="34" t="s">
        <v>139</v>
      </c>
      <c r="IH3" s="35" t="s">
        <v>140</v>
      </c>
      <c r="II3" s="35" t="s">
        <v>141</v>
      </c>
      <c r="IJ3" s="35" t="s">
        <v>142</v>
      </c>
      <c r="IK3" s="35" t="s">
        <v>143</v>
      </c>
      <c r="IL3" s="35" t="s">
        <v>144</v>
      </c>
      <c r="IM3" s="35" t="s">
        <v>145</v>
      </c>
      <c r="IN3" s="35" t="s">
        <v>146</v>
      </c>
      <c r="IO3" s="35" t="s">
        <v>147</v>
      </c>
      <c r="IP3" s="36" t="s">
        <v>148</v>
      </c>
      <c r="IQ3" s="37" t="s">
        <v>149</v>
      </c>
      <c r="IR3" s="37" t="s">
        <v>150</v>
      </c>
      <c r="IS3" s="37" t="s">
        <v>151</v>
      </c>
      <c r="IT3" s="37" t="s">
        <v>152</v>
      </c>
      <c r="IU3" s="37" t="s">
        <v>153</v>
      </c>
      <c r="IV3" s="37" t="s">
        <v>154</v>
      </c>
      <c r="IW3" s="37" t="s">
        <v>155</v>
      </c>
      <c r="IX3" s="37" t="s">
        <v>156</v>
      </c>
      <c r="IY3" s="38" t="s">
        <v>157</v>
      </c>
      <c r="IZ3" s="39" t="s">
        <v>158</v>
      </c>
      <c r="JA3" s="39" t="s">
        <v>159</v>
      </c>
      <c r="JB3" s="39" t="s">
        <v>160</v>
      </c>
      <c r="JC3" s="39" t="s">
        <v>161</v>
      </c>
      <c r="JD3" s="39" t="s">
        <v>162</v>
      </c>
      <c r="JE3" s="39" t="s">
        <v>163</v>
      </c>
      <c r="JF3" s="39" t="s">
        <v>164</v>
      </c>
      <c r="JG3" s="39" t="s">
        <v>165</v>
      </c>
      <c r="JH3" s="39" t="s">
        <v>166</v>
      </c>
      <c r="JI3" s="39" t="s">
        <v>139</v>
      </c>
      <c r="JJ3" s="39" t="s">
        <v>140</v>
      </c>
      <c r="JK3" s="40" t="s">
        <v>168</v>
      </c>
      <c r="JL3" s="40" t="s">
        <v>169</v>
      </c>
    </row>
    <row r="4" spans="1:272" ht="15" customHeight="1" x14ac:dyDescent="0.25">
      <c r="B4" s="330"/>
      <c r="C4" s="369"/>
      <c r="D4" s="332"/>
      <c r="E4" s="330"/>
      <c r="F4" s="330"/>
      <c r="G4" s="330"/>
      <c r="H4" s="330"/>
      <c r="I4" s="333"/>
      <c r="J4" s="334"/>
      <c r="K4" s="334"/>
      <c r="L4" s="335"/>
      <c r="M4" s="336"/>
      <c r="N4" s="337"/>
      <c r="O4" s="338"/>
      <c r="P4" s="338"/>
      <c r="Q4" s="339"/>
      <c r="R4" s="337"/>
      <c r="S4" s="338"/>
      <c r="T4" s="338"/>
      <c r="U4" s="371"/>
      <c r="V4" s="337"/>
      <c r="W4" s="338"/>
      <c r="X4" s="338"/>
      <c r="Y4" s="339"/>
      <c r="Z4" s="337"/>
      <c r="AA4" s="339"/>
      <c r="AB4" s="337"/>
      <c r="AC4" s="339"/>
      <c r="AD4" s="337"/>
      <c r="AE4" s="338"/>
      <c r="AF4" s="339"/>
      <c r="AG4" s="337"/>
      <c r="AH4" s="338"/>
      <c r="AI4" s="339"/>
      <c r="AJ4" s="337"/>
      <c r="AK4" s="338"/>
      <c r="AL4" s="339"/>
      <c r="AM4" s="337"/>
      <c r="AN4" s="338"/>
      <c r="AO4" s="339"/>
      <c r="AP4" s="337"/>
      <c r="AQ4" s="338"/>
      <c r="AR4" s="339"/>
      <c r="AS4" s="337"/>
      <c r="AT4" s="338"/>
      <c r="AU4" s="339"/>
      <c r="AV4" s="337"/>
      <c r="AW4" s="338"/>
      <c r="AX4" s="339"/>
      <c r="AY4" s="337"/>
      <c r="AZ4" s="338"/>
      <c r="BA4" s="339"/>
      <c r="BB4" s="337"/>
      <c r="BC4" s="338"/>
      <c r="BD4" s="339"/>
      <c r="BE4" s="337"/>
      <c r="BF4" s="338"/>
      <c r="BG4" s="339"/>
      <c r="BH4" s="337"/>
      <c r="BI4" s="338"/>
      <c r="BJ4" s="339"/>
      <c r="BK4" s="337"/>
      <c r="BL4" s="338"/>
      <c r="BM4" s="339"/>
      <c r="BN4" s="337"/>
      <c r="BO4" s="338"/>
      <c r="BP4" s="339"/>
      <c r="BQ4" s="337"/>
      <c r="BR4" s="338"/>
      <c r="BS4" s="339"/>
      <c r="BT4" s="337"/>
      <c r="BU4" s="338"/>
      <c r="BV4" s="339"/>
      <c r="BW4" s="337"/>
      <c r="BX4" s="338"/>
      <c r="BY4" s="339"/>
      <c r="BZ4" s="337"/>
      <c r="CA4" s="338"/>
      <c r="CB4" s="339"/>
      <c r="CC4" s="337"/>
      <c r="CD4" s="340"/>
      <c r="CE4" s="339"/>
      <c r="CF4" s="337"/>
      <c r="CG4" s="338"/>
      <c r="CH4" s="339"/>
      <c r="CI4" s="337"/>
      <c r="CJ4" s="338"/>
      <c r="CK4" s="339"/>
      <c r="CL4" s="337"/>
      <c r="CM4" s="338"/>
      <c r="CN4" s="338"/>
      <c r="CO4" s="338"/>
      <c r="CP4" s="338"/>
      <c r="CQ4" s="339"/>
      <c r="CR4" s="337"/>
      <c r="CS4" s="338"/>
      <c r="CT4" s="339"/>
      <c r="CU4" s="337"/>
      <c r="CV4" s="338"/>
      <c r="CW4" s="339"/>
      <c r="CX4" s="337"/>
      <c r="CY4" s="338"/>
      <c r="CZ4" s="339"/>
      <c r="DA4" s="337"/>
      <c r="DB4" s="338"/>
      <c r="DC4" s="339"/>
      <c r="DD4" s="337"/>
      <c r="DE4" s="338"/>
      <c r="DF4" s="339"/>
      <c r="DG4" s="337"/>
      <c r="DH4" s="338"/>
      <c r="DI4" s="339"/>
      <c r="DJ4" s="337"/>
      <c r="DK4" s="338"/>
      <c r="DL4" s="339"/>
      <c r="DM4" s="337"/>
      <c r="DN4" s="338"/>
      <c r="DO4" s="339"/>
      <c r="DP4" s="331"/>
      <c r="DQ4" s="341"/>
      <c r="DR4" s="341"/>
      <c r="DS4" s="342"/>
      <c r="DT4" s="336"/>
      <c r="DU4" s="343"/>
      <c r="DV4" s="344"/>
      <c r="DW4" s="345"/>
      <c r="DX4" s="346"/>
      <c r="DY4" s="346"/>
      <c r="DZ4" s="346"/>
      <c r="EA4" s="346"/>
      <c r="EB4" s="347"/>
      <c r="EC4" s="348"/>
      <c r="ED4" s="348"/>
      <c r="EE4" s="348"/>
      <c r="EF4" s="348"/>
      <c r="EG4" s="348"/>
      <c r="EH4" s="348"/>
      <c r="EI4" s="348"/>
      <c r="EJ4" s="348"/>
      <c r="EK4" s="349"/>
      <c r="EL4" s="350"/>
      <c r="EM4" s="350"/>
      <c r="EN4" s="350"/>
      <c r="EO4" s="350"/>
      <c r="EP4" s="350"/>
      <c r="EQ4" s="350"/>
      <c r="ER4" s="350"/>
      <c r="ES4" s="350"/>
      <c r="ET4" s="351"/>
      <c r="EU4" s="352"/>
      <c r="EV4" s="352"/>
      <c r="EW4" s="352"/>
      <c r="EX4" s="352"/>
      <c r="EY4" s="352"/>
      <c r="EZ4" s="352"/>
      <c r="FA4" s="352"/>
      <c r="FB4" s="352"/>
      <c r="FC4" s="352"/>
      <c r="FD4" s="352"/>
      <c r="FE4" s="352"/>
      <c r="FF4" s="353"/>
      <c r="FG4" s="345"/>
      <c r="FH4" s="346"/>
      <c r="FI4" s="346"/>
      <c r="FJ4" s="346"/>
      <c r="FK4" s="346"/>
      <c r="FL4" s="347"/>
      <c r="FM4" s="348"/>
      <c r="FN4" s="348"/>
      <c r="FO4" s="348"/>
      <c r="FP4" s="348"/>
      <c r="FQ4" s="348"/>
      <c r="FR4" s="348"/>
      <c r="FS4" s="348"/>
      <c r="FT4" s="348"/>
      <c r="FU4" s="349"/>
      <c r="FV4" s="350"/>
      <c r="FW4" s="350"/>
      <c r="FX4" s="350"/>
      <c r="FY4" s="350"/>
      <c r="FZ4" s="350"/>
      <c r="GA4" s="350"/>
      <c r="GB4" s="350"/>
      <c r="GC4" s="350"/>
      <c r="GD4" s="351"/>
      <c r="GE4" s="352"/>
      <c r="GF4" s="352"/>
      <c r="GG4" s="352"/>
      <c r="GH4" s="352"/>
      <c r="GI4" s="352"/>
      <c r="GJ4" s="352"/>
      <c r="GK4" s="352"/>
      <c r="GL4" s="352"/>
      <c r="GM4" s="352"/>
      <c r="GN4" s="352"/>
      <c r="GO4" s="352"/>
      <c r="GP4" s="353"/>
      <c r="GQ4" s="345"/>
      <c r="GR4" s="346"/>
      <c r="GS4" s="346"/>
      <c r="GT4" s="346"/>
      <c r="GU4" s="346"/>
      <c r="GV4" s="347"/>
      <c r="GW4" s="348"/>
      <c r="GX4" s="348"/>
      <c r="GY4" s="348"/>
      <c r="GZ4" s="348"/>
      <c r="HA4" s="348"/>
      <c r="HB4" s="348"/>
      <c r="HC4" s="348"/>
      <c r="HD4" s="348"/>
      <c r="HE4" s="349"/>
      <c r="HF4" s="350"/>
      <c r="HG4" s="350"/>
      <c r="HH4" s="350"/>
      <c r="HI4" s="350"/>
      <c r="HJ4" s="350"/>
      <c r="HK4" s="350"/>
      <c r="HL4" s="350"/>
      <c r="HM4" s="350"/>
      <c r="HN4" s="351"/>
      <c r="HO4" s="352"/>
      <c r="HP4" s="352"/>
      <c r="HQ4" s="352"/>
      <c r="HR4" s="352"/>
      <c r="HS4" s="352"/>
      <c r="HT4" s="352"/>
      <c r="HU4" s="352"/>
      <c r="HV4" s="352"/>
      <c r="HW4" s="352"/>
      <c r="HX4" s="352"/>
      <c r="HY4" s="352"/>
      <c r="HZ4" s="353"/>
      <c r="IA4" s="354"/>
      <c r="IB4" s="345"/>
      <c r="IC4" s="346"/>
      <c r="ID4" s="346"/>
      <c r="IE4" s="346"/>
      <c r="IF4" s="346"/>
      <c r="IG4" s="347"/>
      <c r="IH4" s="348"/>
      <c r="II4" s="348"/>
      <c r="IJ4" s="348"/>
      <c r="IK4" s="348"/>
      <c r="IL4" s="348"/>
      <c r="IM4" s="348"/>
      <c r="IN4" s="348"/>
      <c r="IO4" s="348"/>
      <c r="IP4" s="349"/>
      <c r="IQ4" s="350"/>
      <c r="IR4" s="350"/>
      <c r="IS4" s="350"/>
      <c r="IT4" s="350"/>
      <c r="IU4" s="350"/>
      <c r="IV4" s="350"/>
      <c r="IW4" s="350"/>
      <c r="IX4" s="350"/>
      <c r="IY4" s="351"/>
      <c r="IZ4" s="352"/>
      <c r="JA4" s="352"/>
      <c r="JB4" s="352"/>
      <c r="JC4" s="352"/>
      <c r="JD4" s="352"/>
      <c r="JE4" s="352"/>
      <c r="JF4" s="352"/>
      <c r="JG4" s="352"/>
      <c r="JH4" s="352"/>
      <c r="JI4" s="352"/>
      <c r="JJ4" s="352"/>
      <c r="JK4" s="391"/>
      <c r="JL4" s="391"/>
    </row>
    <row r="5" spans="1:272" ht="15" customHeight="1" x14ac:dyDescent="0.25">
      <c r="B5" s="330"/>
      <c r="C5" s="369"/>
      <c r="D5" s="332"/>
      <c r="E5" s="330"/>
      <c r="F5" s="330"/>
      <c r="G5" s="330"/>
      <c r="H5" s="330"/>
      <c r="I5" s="333"/>
      <c r="J5" s="334"/>
      <c r="K5" s="334"/>
      <c r="L5" s="335"/>
      <c r="M5" s="336"/>
      <c r="N5" s="337"/>
      <c r="O5" s="338"/>
      <c r="P5" s="338"/>
      <c r="Q5" s="339"/>
      <c r="R5" s="337"/>
      <c r="S5" s="338"/>
      <c r="T5" s="338"/>
      <c r="U5" s="371"/>
      <c r="V5" s="337"/>
      <c r="W5" s="338"/>
      <c r="X5" s="338"/>
      <c r="Y5" s="339"/>
      <c r="Z5" s="337"/>
      <c r="AA5" s="339"/>
      <c r="AB5" s="337"/>
      <c r="AC5" s="339"/>
      <c r="AD5" s="337"/>
      <c r="AE5" s="338"/>
      <c r="AF5" s="339"/>
      <c r="AG5" s="337"/>
      <c r="AH5" s="338"/>
      <c r="AI5" s="339"/>
      <c r="AJ5" s="337"/>
      <c r="AK5" s="338"/>
      <c r="AL5" s="339"/>
      <c r="AM5" s="337"/>
      <c r="AN5" s="338"/>
      <c r="AO5" s="339"/>
      <c r="AP5" s="337"/>
      <c r="AQ5" s="338"/>
      <c r="AR5" s="339"/>
      <c r="AS5" s="337"/>
      <c r="AT5" s="338"/>
      <c r="AU5" s="339"/>
      <c r="AV5" s="337"/>
      <c r="AW5" s="338"/>
      <c r="AX5" s="339"/>
      <c r="AY5" s="337"/>
      <c r="AZ5" s="338"/>
      <c r="BA5" s="339"/>
      <c r="BB5" s="337"/>
      <c r="BC5" s="338"/>
      <c r="BD5" s="339"/>
      <c r="BE5" s="337"/>
      <c r="BF5" s="338"/>
      <c r="BG5" s="339"/>
      <c r="BH5" s="337"/>
      <c r="BI5" s="338"/>
      <c r="BJ5" s="339"/>
      <c r="BK5" s="337"/>
      <c r="BL5" s="338"/>
      <c r="BM5" s="339"/>
      <c r="BN5" s="337"/>
      <c r="BO5" s="338"/>
      <c r="BP5" s="339"/>
      <c r="BQ5" s="337"/>
      <c r="BR5" s="338"/>
      <c r="BS5" s="339"/>
      <c r="BT5" s="337"/>
      <c r="BU5" s="338"/>
      <c r="BV5" s="339"/>
      <c r="BW5" s="337"/>
      <c r="BX5" s="338"/>
      <c r="BY5" s="339"/>
      <c r="BZ5" s="337"/>
      <c r="CA5" s="338"/>
      <c r="CB5" s="339"/>
      <c r="CC5" s="337"/>
      <c r="CD5" s="340"/>
      <c r="CE5" s="339"/>
      <c r="CF5" s="337"/>
      <c r="CG5" s="338"/>
      <c r="CH5" s="339"/>
      <c r="CI5" s="337"/>
      <c r="CJ5" s="338"/>
      <c r="CK5" s="339"/>
      <c r="CL5" s="337"/>
      <c r="CM5" s="338"/>
      <c r="CN5" s="338"/>
      <c r="CO5" s="338"/>
      <c r="CP5" s="338"/>
      <c r="CQ5" s="339"/>
      <c r="CR5" s="337"/>
      <c r="CS5" s="338"/>
      <c r="CT5" s="339"/>
      <c r="CU5" s="337"/>
      <c r="CV5" s="338"/>
      <c r="CW5" s="339"/>
      <c r="CX5" s="337"/>
      <c r="CY5" s="338"/>
      <c r="CZ5" s="339"/>
      <c r="DA5" s="337"/>
      <c r="DB5" s="338"/>
      <c r="DC5" s="339"/>
      <c r="DD5" s="337"/>
      <c r="DE5" s="338"/>
      <c r="DF5" s="339"/>
      <c r="DG5" s="337"/>
      <c r="DH5" s="338"/>
      <c r="DI5" s="339"/>
      <c r="DJ5" s="337"/>
      <c r="DK5" s="338"/>
      <c r="DL5" s="339"/>
      <c r="DM5" s="337"/>
      <c r="DN5" s="338"/>
      <c r="DO5" s="339"/>
      <c r="DP5" s="331"/>
      <c r="DQ5" s="341"/>
      <c r="DR5" s="341"/>
      <c r="DS5" s="342"/>
      <c r="DT5" s="336"/>
      <c r="DU5" s="343"/>
      <c r="DV5" s="344"/>
      <c r="DW5" s="345"/>
      <c r="DX5" s="346"/>
      <c r="DY5" s="346"/>
      <c r="DZ5" s="346"/>
      <c r="EA5" s="346"/>
      <c r="EB5" s="347"/>
      <c r="EC5" s="348"/>
      <c r="ED5" s="348"/>
      <c r="EE5" s="348"/>
      <c r="EF5" s="348"/>
      <c r="EG5" s="348"/>
      <c r="EH5" s="348"/>
      <c r="EI5" s="348"/>
      <c r="EJ5" s="348"/>
      <c r="EK5" s="349"/>
      <c r="EL5" s="350"/>
      <c r="EM5" s="350"/>
      <c r="EN5" s="350"/>
      <c r="EO5" s="350"/>
      <c r="EP5" s="350"/>
      <c r="EQ5" s="350"/>
      <c r="ER5" s="350"/>
      <c r="ES5" s="350"/>
      <c r="ET5" s="351"/>
      <c r="EU5" s="352"/>
      <c r="EV5" s="352"/>
      <c r="EW5" s="352"/>
      <c r="EX5" s="352"/>
      <c r="EY5" s="352"/>
      <c r="EZ5" s="352"/>
      <c r="FA5" s="352"/>
      <c r="FB5" s="352"/>
      <c r="FC5" s="352"/>
      <c r="FD5" s="352"/>
      <c r="FE5" s="352"/>
      <c r="FF5" s="353"/>
      <c r="FG5" s="345"/>
      <c r="FH5" s="346"/>
      <c r="FI5" s="346"/>
      <c r="FJ5" s="346"/>
      <c r="FK5" s="346"/>
      <c r="FL5" s="347"/>
      <c r="FM5" s="348"/>
      <c r="FN5" s="348"/>
      <c r="FO5" s="348"/>
      <c r="FP5" s="348"/>
      <c r="FQ5" s="348"/>
      <c r="FR5" s="348"/>
      <c r="FS5" s="348"/>
      <c r="FT5" s="348"/>
      <c r="FU5" s="349"/>
      <c r="FV5" s="350"/>
      <c r="FW5" s="350"/>
      <c r="FX5" s="350"/>
      <c r="FY5" s="350"/>
      <c r="FZ5" s="350"/>
      <c r="GA5" s="350"/>
      <c r="GB5" s="350"/>
      <c r="GC5" s="350"/>
      <c r="GD5" s="351"/>
      <c r="GE5" s="352"/>
      <c r="GF5" s="352"/>
      <c r="GG5" s="352"/>
      <c r="GH5" s="352"/>
      <c r="GI5" s="352"/>
      <c r="GJ5" s="352"/>
      <c r="GK5" s="352"/>
      <c r="GL5" s="352"/>
      <c r="GM5" s="352"/>
      <c r="GN5" s="352"/>
      <c r="GO5" s="352"/>
      <c r="GP5" s="353"/>
      <c r="GQ5" s="345"/>
      <c r="GR5" s="346"/>
      <c r="GS5" s="346"/>
      <c r="GT5" s="346"/>
      <c r="GU5" s="346"/>
      <c r="GV5" s="347"/>
      <c r="GW5" s="348"/>
      <c r="GX5" s="348"/>
      <c r="GY5" s="348"/>
      <c r="GZ5" s="348"/>
      <c r="HA5" s="348"/>
      <c r="HB5" s="348"/>
      <c r="HC5" s="348"/>
      <c r="HD5" s="348"/>
      <c r="HE5" s="349"/>
      <c r="HF5" s="350"/>
      <c r="HG5" s="350"/>
      <c r="HH5" s="350"/>
      <c r="HI5" s="350"/>
      <c r="HJ5" s="350"/>
      <c r="HK5" s="350"/>
      <c r="HL5" s="350"/>
      <c r="HM5" s="350"/>
      <c r="HN5" s="351"/>
      <c r="HO5" s="352"/>
      <c r="HP5" s="352"/>
      <c r="HQ5" s="352"/>
      <c r="HR5" s="352"/>
      <c r="HS5" s="352"/>
      <c r="HT5" s="352"/>
      <c r="HU5" s="352"/>
      <c r="HV5" s="352"/>
      <c r="HW5" s="352"/>
      <c r="HX5" s="352"/>
      <c r="HY5" s="352"/>
      <c r="HZ5" s="353"/>
      <c r="IA5" s="354"/>
      <c r="IB5" s="345"/>
      <c r="IC5" s="346"/>
      <c r="ID5" s="346"/>
      <c r="IE5" s="346"/>
      <c r="IF5" s="346"/>
      <c r="IG5" s="347"/>
      <c r="IH5" s="348"/>
      <c r="II5" s="348"/>
      <c r="IJ5" s="348"/>
      <c r="IK5" s="348"/>
      <c r="IL5" s="348"/>
      <c r="IM5" s="348"/>
      <c r="IN5" s="348"/>
      <c r="IO5" s="348"/>
      <c r="IP5" s="349"/>
      <c r="IQ5" s="350"/>
      <c r="IR5" s="350"/>
      <c r="IS5" s="350"/>
      <c r="IT5" s="350"/>
      <c r="IU5" s="350"/>
      <c r="IV5" s="350"/>
      <c r="IW5" s="350"/>
      <c r="IX5" s="350"/>
      <c r="IY5" s="351"/>
      <c r="IZ5" s="352"/>
      <c r="JA5" s="352"/>
      <c r="JB5" s="352"/>
      <c r="JC5" s="352"/>
      <c r="JD5" s="352"/>
      <c r="JE5" s="352"/>
      <c r="JF5" s="352"/>
      <c r="JG5" s="352"/>
      <c r="JH5" s="352"/>
      <c r="JI5" s="352"/>
      <c r="JJ5" s="352"/>
      <c r="JK5" s="391"/>
      <c r="JL5" s="391"/>
    </row>
    <row r="6" spans="1:272" ht="15" x14ac:dyDescent="0.25">
      <c r="C6" s="356" t="s">
        <v>371</v>
      </c>
      <c r="D6" s="310"/>
      <c r="E6" s="355">
        <f>COUNTIF(E4:E5, "G")</f>
        <v>0</v>
      </c>
      <c r="F6" s="311"/>
      <c r="G6" s="323"/>
      <c r="H6" s="311"/>
      <c r="I6" s="323"/>
      <c r="J6" s="323"/>
      <c r="K6" s="323"/>
      <c r="L6" s="323"/>
      <c r="M6" s="395"/>
      <c r="N6" s="324"/>
      <c r="O6" s="325"/>
      <c r="P6" s="325"/>
      <c r="Q6" s="326"/>
      <c r="R6" s="324"/>
      <c r="S6" s="325"/>
      <c r="T6" s="325"/>
      <c r="U6" s="325"/>
      <c r="V6" s="324"/>
      <c r="W6" s="325"/>
      <c r="X6" s="325"/>
      <c r="Y6" s="326"/>
      <c r="Z6" s="324"/>
      <c r="AA6" s="326"/>
      <c r="AB6" s="324"/>
      <c r="AC6" s="326"/>
      <c r="AD6" s="324"/>
      <c r="AE6" s="325"/>
      <c r="AF6" s="326"/>
      <c r="AG6" s="324"/>
      <c r="AH6" s="325"/>
      <c r="AI6" s="326"/>
      <c r="AJ6" s="324"/>
      <c r="AK6" s="325"/>
      <c r="AL6" s="326"/>
      <c r="AM6" s="324"/>
      <c r="AN6" s="325"/>
      <c r="AO6" s="326"/>
      <c r="AP6" s="324"/>
      <c r="AQ6" s="325"/>
      <c r="AR6" s="326"/>
      <c r="AS6" s="324"/>
      <c r="AT6" s="325"/>
      <c r="AU6" s="326"/>
      <c r="AV6" s="324"/>
      <c r="AW6" s="325"/>
      <c r="AX6" s="326"/>
      <c r="AY6" s="324"/>
      <c r="AZ6" s="325"/>
      <c r="BA6" s="326"/>
      <c r="BB6" s="324"/>
      <c r="BC6" s="325"/>
      <c r="BD6" s="326"/>
      <c r="BE6" s="324"/>
      <c r="BF6" s="325"/>
      <c r="BG6" s="326"/>
      <c r="BH6" s="324"/>
      <c r="BI6" s="325"/>
      <c r="BJ6" s="326"/>
      <c r="BK6" s="324"/>
      <c r="BL6" s="325"/>
      <c r="BM6" s="326"/>
      <c r="BN6" s="324"/>
      <c r="BO6" s="325"/>
      <c r="BP6" s="326"/>
      <c r="BQ6" s="324"/>
      <c r="BR6" s="325"/>
      <c r="BS6" s="326"/>
      <c r="BT6" s="324"/>
      <c r="BU6" s="325"/>
      <c r="BV6" s="326"/>
      <c r="BW6" s="324"/>
      <c r="BX6" s="325"/>
      <c r="BY6" s="326"/>
      <c r="BZ6" s="324"/>
      <c r="CA6" s="325"/>
      <c r="CB6" s="326"/>
      <c r="CC6" s="324"/>
      <c r="CD6" s="325"/>
      <c r="CE6" s="325"/>
      <c r="CF6" s="324"/>
      <c r="CG6" s="325"/>
      <c r="CH6" s="326"/>
      <c r="CI6" s="324"/>
      <c r="CJ6" s="325"/>
      <c r="CK6" s="326"/>
      <c r="CL6" s="324" t="s">
        <v>207</v>
      </c>
      <c r="CM6" s="325"/>
      <c r="CN6" s="325"/>
      <c r="CO6" s="325"/>
      <c r="CP6" s="325"/>
      <c r="CQ6" s="326"/>
      <c r="CR6" s="324"/>
      <c r="CS6" s="325"/>
      <c r="CT6" s="326"/>
      <c r="CU6" s="324"/>
      <c r="CV6" s="325"/>
      <c r="CW6" s="326"/>
      <c r="CX6" s="324" t="s">
        <v>208</v>
      </c>
      <c r="CY6" s="325"/>
      <c r="CZ6" s="325"/>
      <c r="DA6" s="432"/>
      <c r="DB6" s="325"/>
      <c r="DC6" s="325"/>
      <c r="DD6" s="325"/>
      <c r="DE6" s="325"/>
      <c r="DF6" s="325"/>
      <c r="DG6" s="325"/>
      <c r="DH6" s="325"/>
      <c r="DI6" s="325"/>
      <c r="DJ6" s="325"/>
      <c r="DK6" s="325"/>
      <c r="DL6" s="325"/>
      <c r="DM6" s="325"/>
      <c r="DN6" s="325"/>
      <c r="DO6" s="326"/>
      <c r="DP6" s="323"/>
      <c r="DQ6" s="365" t="s">
        <v>372</v>
      </c>
      <c r="DR6" s="363">
        <f>COUNTIF($DT4:$DT5, DR$2)</f>
        <v>0</v>
      </c>
      <c r="DS6" s="363">
        <f>COUNTIF($DT4:$DT5, DS$2)</f>
        <v>0</v>
      </c>
      <c r="DT6" s="363">
        <f>COUNTIF($DT4:$DT5, DT$2)</f>
        <v>0</v>
      </c>
      <c r="DU6" s="364">
        <f>COUNTIF($DT4:$DT5, DU$2)</f>
        <v>0</v>
      </c>
      <c r="DV6" s="312"/>
      <c r="DW6" s="313"/>
      <c r="DX6" s="314"/>
      <c r="DY6" s="314"/>
      <c r="DZ6" s="314"/>
      <c r="EA6" s="314"/>
      <c r="EB6" s="315"/>
      <c r="EC6" s="316"/>
      <c r="ED6" s="316"/>
      <c r="EE6" s="316"/>
      <c r="EF6" s="316"/>
      <c r="EG6" s="316"/>
      <c r="EH6" s="316"/>
      <c r="EI6" s="316"/>
      <c r="EJ6" s="316"/>
      <c r="EK6" s="317"/>
      <c r="EL6" s="318"/>
      <c r="EM6" s="318"/>
      <c r="EN6" s="318"/>
      <c r="EO6" s="318"/>
      <c r="EP6" s="318"/>
      <c r="EQ6" s="318"/>
      <c r="ER6" s="318"/>
      <c r="ES6" s="318"/>
      <c r="ET6" s="319"/>
      <c r="EU6" s="320"/>
      <c r="EV6" s="320"/>
      <c r="EW6" s="320"/>
      <c r="EX6" s="320"/>
      <c r="EY6" s="320"/>
      <c r="EZ6" s="320"/>
      <c r="FA6" s="320"/>
      <c r="FB6" s="320"/>
      <c r="FC6" s="320"/>
      <c r="FD6" s="320"/>
      <c r="FE6" s="320"/>
      <c r="FF6" s="321"/>
      <c r="FG6" s="313"/>
      <c r="FH6" s="314"/>
      <c r="FI6" s="314"/>
      <c r="FJ6" s="314"/>
      <c r="FK6" s="314"/>
      <c r="FL6" s="315"/>
      <c r="FM6" s="316"/>
      <c r="FN6" s="316"/>
      <c r="FO6" s="316"/>
      <c r="FP6" s="316"/>
      <c r="FQ6" s="316"/>
      <c r="FR6" s="316"/>
      <c r="FS6" s="316"/>
      <c r="FT6" s="316"/>
      <c r="FU6" s="317"/>
      <c r="FV6" s="318"/>
      <c r="FW6" s="318"/>
      <c r="FX6" s="318"/>
      <c r="FY6" s="318"/>
      <c r="FZ6" s="318"/>
      <c r="GA6" s="318"/>
      <c r="GB6" s="318"/>
      <c r="GC6" s="318"/>
      <c r="GD6" s="319"/>
      <c r="GE6" s="320"/>
      <c r="GF6" s="320"/>
      <c r="GG6" s="320"/>
      <c r="GH6" s="320"/>
      <c r="GI6" s="320"/>
      <c r="GJ6" s="320"/>
      <c r="GK6" s="320"/>
      <c r="GL6" s="320"/>
      <c r="GM6" s="320"/>
      <c r="GN6" s="320"/>
      <c r="GO6" s="320"/>
      <c r="GP6" s="321"/>
      <c r="GQ6" s="313"/>
      <c r="GR6" s="314"/>
      <c r="GS6" s="314"/>
      <c r="GT6" s="314"/>
      <c r="GU6" s="314"/>
      <c r="GV6" s="315"/>
      <c r="GW6" s="316"/>
      <c r="GX6" s="316"/>
      <c r="GY6" s="316"/>
      <c r="GZ6" s="316"/>
      <c r="HA6" s="316"/>
      <c r="HB6" s="316"/>
      <c r="HC6" s="316"/>
      <c r="HD6" s="316"/>
      <c r="HE6" s="317"/>
      <c r="HF6" s="318"/>
      <c r="HG6" s="318"/>
      <c r="HH6" s="318"/>
      <c r="HI6" s="318"/>
      <c r="HJ6" s="318"/>
      <c r="HK6" s="318"/>
      <c r="HL6" s="318"/>
      <c r="HM6" s="318"/>
      <c r="HN6" s="319"/>
      <c r="HO6" s="320"/>
      <c r="HP6" s="320"/>
      <c r="HQ6" s="320"/>
      <c r="HR6" s="320"/>
      <c r="HS6" s="320"/>
      <c r="HT6" s="320"/>
      <c r="HU6" s="320"/>
      <c r="HV6" s="320"/>
      <c r="HW6" s="320"/>
      <c r="HX6" s="320"/>
      <c r="HY6" s="320"/>
      <c r="HZ6" s="321"/>
      <c r="IA6" s="322"/>
      <c r="IB6" s="313"/>
      <c r="IC6" s="314"/>
      <c r="ID6" s="314"/>
      <c r="IE6" s="314"/>
      <c r="IF6" s="314"/>
      <c r="IG6" s="315"/>
      <c r="IH6" s="316"/>
      <c r="II6" s="316"/>
      <c r="IJ6" s="316"/>
      <c r="IK6" s="316"/>
      <c r="IL6" s="316"/>
      <c r="IM6" s="316"/>
      <c r="IN6" s="316"/>
      <c r="IO6" s="316"/>
      <c r="IP6" s="317"/>
      <c r="IQ6" s="318"/>
      <c r="IR6" s="318"/>
      <c r="IS6" s="318"/>
      <c r="IT6" s="318"/>
      <c r="IU6" s="318"/>
      <c r="IV6" s="318"/>
      <c r="IW6" s="318"/>
      <c r="IX6" s="318"/>
      <c r="IY6" s="319"/>
      <c r="IZ6" s="320"/>
      <c r="JA6" s="320"/>
      <c r="JB6" s="320"/>
      <c r="JC6" s="320"/>
      <c r="JD6" s="320"/>
      <c r="JE6" s="320"/>
      <c r="JF6" s="320"/>
      <c r="JG6" s="320"/>
      <c r="JH6" s="320"/>
      <c r="JI6" s="320"/>
      <c r="JJ6" s="320"/>
      <c r="JK6" s="393"/>
      <c r="JL6" s="393"/>
    </row>
    <row r="7" spans="1:272" ht="15" customHeight="1" x14ac:dyDescent="0.25">
      <c r="B7" s="330"/>
      <c r="C7" s="369"/>
      <c r="D7" s="332"/>
      <c r="E7" s="330"/>
      <c r="F7" s="330"/>
      <c r="G7" s="330"/>
      <c r="H7" s="330"/>
      <c r="I7" s="333"/>
      <c r="J7" s="334"/>
      <c r="K7" s="334"/>
      <c r="L7" s="335"/>
      <c r="M7" s="336"/>
      <c r="N7" s="337"/>
      <c r="O7" s="338"/>
      <c r="P7" s="338"/>
      <c r="Q7" s="339"/>
      <c r="R7" s="337"/>
      <c r="S7" s="338"/>
      <c r="T7" s="338"/>
      <c r="U7" s="371"/>
      <c r="V7" s="337"/>
      <c r="W7" s="338"/>
      <c r="X7" s="338"/>
      <c r="Y7" s="339"/>
      <c r="Z7" s="337"/>
      <c r="AA7" s="339"/>
      <c r="AB7" s="337"/>
      <c r="AC7" s="339"/>
      <c r="AD7" s="337"/>
      <c r="AE7" s="338"/>
      <c r="AF7" s="339"/>
      <c r="AG7" s="337"/>
      <c r="AH7" s="338"/>
      <c r="AI7" s="339"/>
      <c r="AJ7" s="337"/>
      <c r="AK7" s="338"/>
      <c r="AL7" s="339"/>
      <c r="AM7" s="337"/>
      <c r="AN7" s="338"/>
      <c r="AO7" s="339"/>
      <c r="AP7" s="337"/>
      <c r="AQ7" s="338"/>
      <c r="AR7" s="339"/>
      <c r="AS7" s="337"/>
      <c r="AT7" s="338"/>
      <c r="AU7" s="339"/>
      <c r="AV7" s="337"/>
      <c r="AW7" s="338"/>
      <c r="AX7" s="339"/>
      <c r="AY7" s="337"/>
      <c r="AZ7" s="338"/>
      <c r="BA7" s="339"/>
      <c r="BB7" s="337"/>
      <c r="BC7" s="338"/>
      <c r="BD7" s="339"/>
      <c r="BE7" s="337"/>
      <c r="BF7" s="338"/>
      <c r="BG7" s="339"/>
      <c r="BH7" s="337"/>
      <c r="BI7" s="338"/>
      <c r="BJ7" s="339"/>
      <c r="BK7" s="337"/>
      <c r="BL7" s="338"/>
      <c r="BM7" s="339"/>
      <c r="BN7" s="337"/>
      <c r="BO7" s="338"/>
      <c r="BP7" s="339"/>
      <c r="BQ7" s="337"/>
      <c r="BR7" s="338"/>
      <c r="BS7" s="339"/>
      <c r="BT7" s="337"/>
      <c r="BU7" s="338"/>
      <c r="BV7" s="339"/>
      <c r="BW7" s="337"/>
      <c r="BX7" s="338"/>
      <c r="BY7" s="339"/>
      <c r="BZ7" s="337"/>
      <c r="CA7" s="338"/>
      <c r="CB7" s="339"/>
      <c r="CC7" s="337"/>
      <c r="CD7" s="340"/>
      <c r="CE7" s="339"/>
      <c r="CF7" s="337"/>
      <c r="CG7" s="338"/>
      <c r="CH7" s="339"/>
      <c r="CI7" s="337"/>
      <c r="CJ7" s="338"/>
      <c r="CK7" s="339"/>
      <c r="CL7" s="337"/>
      <c r="CM7" s="338"/>
      <c r="CN7" s="338"/>
      <c r="CO7" s="338"/>
      <c r="CP7" s="338"/>
      <c r="CQ7" s="339"/>
      <c r="CR7" s="337"/>
      <c r="CS7" s="338"/>
      <c r="CT7" s="339"/>
      <c r="CU7" s="337"/>
      <c r="CV7" s="338"/>
      <c r="CW7" s="339"/>
      <c r="CX7" s="337"/>
      <c r="CY7" s="338"/>
      <c r="CZ7" s="339"/>
      <c r="DA7" s="337"/>
      <c r="DB7" s="338"/>
      <c r="DC7" s="339"/>
      <c r="DD7" s="337"/>
      <c r="DE7" s="338"/>
      <c r="DF7" s="339"/>
      <c r="DG7" s="337"/>
      <c r="DH7" s="338"/>
      <c r="DI7" s="339"/>
      <c r="DJ7" s="337"/>
      <c r="DK7" s="338"/>
      <c r="DL7" s="339"/>
      <c r="DM7" s="337"/>
      <c r="DN7" s="338"/>
      <c r="DO7" s="339"/>
      <c r="DP7" s="331"/>
      <c r="DQ7" s="341"/>
      <c r="DR7" s="341"/>
      <c r="DS7" s="342"/>
      <c r="DT7" s="336"/>
      <c r="DU7" s="343"/>
      <c r="DV7" s="344"/>
      <c r="DW7" s="345"/>
      <c r="DX7" s="346"/>
      <c r="DY7" s="346"/>
      <c r="DZ7" s="346"/>
      <c r="EA7" s="346"/>
      <c r="EB7" s="347"/>
      <c r="EC7" s="348"/>
      <c r="ED7" s="348"/>
      <c r="EE7" s="348"/>
      <c r="EF7" s="348"/>
      <c r="EG7" s="348"/>
      <c r="EH7" s="348"/>
      <c r="EI7" s="348"/>
      <c r="EJ7" s="348"/>
      <c r="EK7" s="349"/>
      <c r="EL7" s="350"/>
      <c r="EM7" s="350"/>
      <c r="EN7" s="350"/>
      <c r="EO7" s="350"/>
      <c r="EP7" s="350"/>
      <c r="EQ7" s="350"/>
      <c r="ER7" s="350"/>
      <c r="ES7" s="350"/>
      <c r="ET7" s="351"/>
      <c r="EU7" s="352"/>
      <c r="EV7" s="352"/>
      <c r="EW7" s="352"/>
      <c r="EX7" s="352"/>
      <c r="EY7" s="352"/>
      <c r="EZ7" s="352"/>
      <c r="FA7" s="352"/>
      <c r="FB7" s="352"/>
      <c r="FC7" s="352"/>
      <c r="FD7" s="352"/>
      <c r="FE7" s="352"/>
      <c r="FF7" s="353"/>
      <c r="FG7" s="345"/>
      <c r="FH7" s="346"/>
      <c r="FI7" s="346"/>
      <c r="FJ7" s="346"/>
      <c r="FK7" s="346"/>
      <c r="FL7" s="347"/>
      <c r="FM7" s="348"/>
      <c r="FN7" s="348"/>
      <c r="FO7" s="348"/>
      <c r="FP7" s="348"/>
      <c r="FQ7" s="348"/>
      <c r="FR7" s="348"/>
      <c r="FS7" s="348"/>
      <c r="FT7" s="348"/>
      <c r="FU7" s="349"/>
      <c r="FV7" s="350"/>
      <c r="FW7" s="350"/>
      <c r="FX7" s="350"/>
      <c r="FY7" s="350"/>
      <c r="FZ7" s="350"/>
      <c r="GA7" s="350"/>
      <c r="GB7" s="350"/>
      <c r="GC7" s="350"/>
      <c r="GD7" s="351"/>
      <c r="GE7" s="352"/>
      <c r="GF7" s="352"/>
      <c r="GG7" s="352"/>
      <c r="GH7" s="352"/>
      <c r="GI7" s="352"/>
      <c r="GJ7" s="352"/>
      <c r="GK7" s="352"/>
      <c r="GL7" s="352"/>
      <c r="GM7" s="352"/>
      <c r="GN7" s="352"/>
      <c r="GO7" s="352"/>
      <c r="GP7" s="353"/>
      <c r="GQ7" s="345"/>
      <c r="GR7" s="346"/>
      <c r="GS7" s="346"/>
      <c r="GT7" s="346"/>
      <c r="GU7" s="346"/>
      <c r="GV7" s="347"/>
      <c r="GW7" s="348"/>
      <c r="GX7" s="348"/>
      <c r="GY7" s="348"/>
      <c r="GZ7" s="348"/>
      <c r="HA7" s="348"/>
      <c r="HB7" s="348"/>
      <c r="HC7" s="348"/>
      <c r="HD7" s="348"/>
      <c r="HE7" s="349"/>
      <c r="HF7" s="350"/>
      <c r="HG7" s="350"/>
      <c r="HH7" s="350"/>
      <c r="HI7" s="350"/>
      <c r="HJ7" s="350"/>
      <c r="HK7" s="350"/>
      <c r="HL7" s="350"/>
      <c r="HM7" s="350"/>
      <c r="HN7" s="351"/>
      <c r="HO7" s="352"/>
      <c r="HP7" s="352"/>
      <c r="HQ7" s="352"/>
      <c r="HR7" s="352"/>
      <c r="HS7" s="352"/>
      <c r="HT7" s="352"/>
      <c r="HU7" s="352"/>
      <c r="HV7" s="352"/>
      <c r="HW7" s="352"/>
      <c r="HX7" s="352"/>
      <c r="HY7" s="352"/>
      <c r="HZ7" s="353"/>
      <c r="IA7" s="354"/>
      <c r="IB7" s="345"/>
      <c r="IC7" s="346"/>
      <c r="ID7" s="346"/>
      <c r="IE7" s="346"/>
      <c r="IF7" s="346"/>
      <c r="IG7" s="347"/>
      <c r="IH7" s="348"/>
      <c r="II7" s="348"/>
      <c r="IJ7" s="348"/>
      <c r="IK7" s="348"/>
      <c r="IL7" s="348"/>
      <c r="IM7" s="348"/>
      <c r="IN7" s="348"/>
      <c r="IO7" s="348"/>
      <c r="IP7" s="349"/>
      <c r="IQ7" s="350"/>
      <c r="IR7" s="350"/>
      <c r="IS7" s="350"/>
      <c r="IT7" s="350"/>
      <c r="IU7" s="350"/>
      <c r="IV7" s="350"/>
      <c r="IW7" s="350"/>
      <c r="IX7" s="350"/>
      <c r="IY7" s="351"/>
      <c r="IZ7" s="352"/>
      <c r="JA7" s="352"/>
      <c r="JB7" s="352"/>
      <c r="JC7" s="352"/>
      <c r="JD7" s="352"/>
      <c r="JE7" s="352"/>
      <c r="JF7" s="352"/>
      <c r="JG7" s="352"/>
      <c r="JH7" s="352"/>
      <c r="JI7" s="352"/>
      <c r="JJ7" s="352"/>
      <c r="JK7" s="391"/>
      <c r="JL7" s="391"/>
    </row>
    <row r="8" spans="1:272" ht="15" customHeight="1" x14ac:dyDescent="0.25">
      <c r="A8" s="13" t="s">
        <v>1197</v>
      </c>
      <c r="B8" s="368">
        <v>1</v>
      </c>
      <c r="C8" s="12" t="s">
        <v>1198</v>
      </c>
      <c r="D8" s="399">
        <v>43191</v>
      </c>
      <c r="E8" s="17">
        <v>9</v>
      </c>
      <c r="F8" s="6">
        <v>8881713</v>
      </c>
      <c r="G8" s="17">
        <v>123</v>
      </c>
      <c r="H8" s="17"/>
      <c r="I8" s="20"/>
      <c r="J8" s="6" t="s">
        <v>213</v>
      </c>
      <c r="K8" s="6" t="s">
        <v>213</v>
      </c>
      <c r="L8" s="400"/>
      <c r="M8" s="715" t="s">
        <v>1199</v>
      </c>
      <c r="N8" s="21" t="s">
        <v>1200</v>
      </c>
      <c r="O8" s="103"/>
      <c r="P8" s="654"/>
      <c r="Q8" s="657"/>
      <c r="R8" s="21" t="s">
        <v>1201</v>
      </c>
      <c r="S8" s="103"/>
      <c r="T8" s="654"/>
      <c r="U8" s="716"/>
      <c r="V8" s="21" t="s">
        <v>213</v>
      </c>
      <c r="W8" s="103"/>
      <c r="X8" s="654"/>
      <c r="Y8" s="657"/>
      <c r="Z8" s="21" t="s">
        <v>213</v>
      </c>
      <c r="AA8" s="267"/>
      <c r="AB8" s="21" t="s">
        <v>543</v>
      </c>
      <c r="AC8" s="267"/>
      <c r="AD8" s="21">
        <v>75</v>
      </c>
      <c r="AE8" s="103"/>
      <c r="AF8" s="267"/>
      <c r="AG8" s="21">
        <v>89</v>
      </c>
      <c r="AH8" s="103"/>
      <c r="AI8" s="267"/>
      <c r="AJ8" s="21">
        <v>88</v>
      </c>
      <c r="AK8" s="103"/>
      <c r="AL8" s="267"/>
      <c r="AM8" s="21">
        <v>75</v>
      </c>
      <c r="AN8" s="103"/>
      <c r="AO8" s="267"/>
      <c r="AP8" s="21">
        <v>73</v>
      </c>
      <c r="AQ8" s="103"/>
      <c r="AR8" s="267"/>
      <c r="AS8" s="21">
        <v>70</v>
      </c>
      <c r="AT8" s="103"/>
      <c r="AU8" s="267"/>
      <c r="AV8" s="21">
        <v>75</v>
      </c>
      <c r="AW8" s="103"/>
      <c r="AX8" s="267"/>
      <c r="AY8" s="21">
        <v>63</v>
      </c>
      <c r="AZ8" s="103"/>
      <c r="BA8" s="267"/>
      <c r="BB8" s="21">
        <v>76</v>
      </c>
      <c r="BC8" s="103"/>
      <c r="BD8" s="267"/>
      <c r="BE8" s="21">
        <v>76</v>
      </c>
      <c r="BF8" s="103"/>
      <c r="BG8" s="267"/>
      <c r="BH8" s="21">
        <v>73</v>
      </c>
      <c r="BI8" s="103"/>
      <c r="BJ8" s="267"/>
      <c r="BK8" s="21">
        <v>47</v>
      </c>
      <c r="BL8" s="103"/>
      <c r="BM8" s="267"/>
      <c r="BN8" s="21">
        <v>60</v>
      </c>
      <c r="BO8" s="103"/>
      <c r="BP8" s="267"/>
      <c r="BQ8" s="21">
        <v>54</v>
      </c>
      <c r="BR8" s="103"/>
      <c r="BS8" s="267"/>
      <c r="BT8" s="21">
        <v>85.3</v>
      </c>
      <c r="BU8" s="284"/>
      <c r="BV8" s="267"/>
      <c r="BW8" s="21">
        <v>45</v>
      </c>
      <c r="BX8" s="103"/>
      <c r="BY8" s="267"/>
      <c r="BZ8" s="21">
        <v>60</v>
      </c>
      <c r="CA8" s="103"/>
      <c r="CB8" s="267"/>
      <c r="CC8" s="21">
        <v>52</v>
      </c>
      <c r="CD8" s="103"/>
      <c r="CE8" s="103"/>
      <c r="CF8" s="103"/>
      <c r="CG8" s="103"/>
      <c r="CH8" s="267"/>
      <c r="CI8" s="21"/>
      <c r="CJ8" s="103"/>
      <c r="CK8" s="267"/>
      <c r="CL8" s="21">
        <v>53</v>
      </c>
      <c r="CM8" s="103"/>
      <c r="CN8" s="267"/>
      <c r="CO8" s="21"/>
      <c r="CP8" s="103"/>
      <c r="CQ8" s="267"/>
      <c r="CR8" s="21"/>
      <c r="CS8" s="103"/>
      <c r="CT8" s="267"/>
      <c r="CU8" s="21"/>
      <c r="CV8" s="103"/>
      <c r="CW8" s="267"/>
      <c r="CX8" s="21"/>
      <c r="CY8" s="103"/>
      <c r="CZ8" s="267"/>
      <c r="DA8" s="21">
        <v>57.299999237060547</v>
      </c>
      <c r="DB8" s="103"/>
      <c r="DC8" s="267"/>
      <c r="DD8" s="21">
        <v>55</v>
      </c>
      <c r="DE8" s="103"/>
      <c r="DF8" s="267"/>
      <c r="DG8" s="213"/>
      <c r="DH8" s="212"/>
      <c r="DI8" s="212"/>
      <c r="DJ8" s="279">
        <v>61.45</v>
      </c>
      <c r="DK8" s="214" t="s">
        <v>368</v>
      </c>
      <c r="DL8" s="215">
        <f t="shared" ref="DL8:DL10" si="0">IF(DJ8&gt;80, 4, (DJ8-50)/20+2.5)</f>
        <v>3.0725000000000002</v>
      </c>
      <c r="DM8" s="618">
        <f>COUNTIF(N8:DF8, [2]Active!DM$1)+COUNTIF(N8:DF8, [2]Active!DM$2)</f>
        <v>0</v>
      </c>
      <c r="DN8" s="228">
        <f>IF(COUNTIF($N8:$Q8, [2]Active!ET$1)&gt;0, [2]Active!DN$2, 0)</f>
        <v>0</v>
      </c>
      <c r="DO8" s="229">
        <f>IF(COUNTIF($R8:$U8, [2]Active!ET$1)&gt;0, [2]Active!DO$2, 0)</f>
        <v>0</v>
      </c>
      <c r="DP8" s="229">
        <f>IF(COUNTIF($V8:$Y8, [2]Active!ET$1)&gt;0, [2]Active!DP$2, 0)</f>
        <v>0</v>
      </c>
      <c r="DQ8" s="229">
        <f>IF(COUNTIF($Z8:$AA8, [2]Active!ET$1)&gt;0, [2]Active!DQ$2, 0)</f>
        <v>0</v>
      </c>
      <c r="DR8" s="229">
        <f>IF(COUNTIF($AB8:$AC8, [2]Active!ET$1)&gt;0, [2]Active!DR$2, 0)</f>
        <v>0</v>
      </c>
      <c r="DS8" s="230">
        <f>IF(COUNTIF($AD8:$AF8, [2]Active!$ET$1)&gt;0, [2]Active!DS$2, 0)</f>
        <v>0</v>
      </c>
      <c r="DT8" s="231">
        <f>IF(COUNTIF($AG8:$AI8, [2]Active!$ET$1)&gt;0, [2]Active!DT$2, 0)</f>
        <v>0</v>
      </c>
      <c r="DU8" s="231">
        <f>IF(COUNTIF($AJ8:$AL8, [2]Active!$ET$1)&gt;0, [2]Active!DU$2, 0)</f>
        <v>0</v>
      </c>
      <c r="DV8" s="231">
        <f>IF(COUNTIF($AM8:$AO8, [2]Active!$ET$1)&gt;0, [2]Active!DV$2, 0)</f>
        <v>0</v>
      </c>
      <c r="DW8" s="231">
        <f>IF(COUNTIF($AP8:$AR8, [2]Active!$ET$1)&gt;0, [2]Active!DW$2, 0)</f>
        <v>0</v>
      </c>
      <c r="DX8" s="231">
        <f>IF(COUNTIF($AS8:$AU8, [2]Active!$ET$1)&gt;0, [2]Active!DX$2, 0)</f>
        <v>0</v>
      </c>
      <c r="DY8" s="231">
        <f>IF(COUNTIF($AV8:$AX8, [2]Active!$ET$1)&gt;0, [2]Active!DY$2, 0)</f>
        <v>0</v>
      </c>
      <c r="DZ8" s="232">
        <f>IF(COUNTIF($AY8:$BA8, [2]Active!$ET$1)&gt;0, [2]Active!DZ$2, 0)</f>
        <v>0</v>
      </c>
      <c r="EA8" s="233">
        <f>IF(COUNTIF($BB8:$BD8, [2]Active!$ET$1)&gt;0, [2]Active!EA$2, 0)</f>
        <v>0</v>
      </c>
      <c r="EB8" s="233">
        <f>IF(COUNTIF($BE8:$BG8, [2]Active!$ET$1)&gt;0, [2]Active!EB$2, 0)</f>
        <v>0</v>
      </c>
      <c r="EC8" s="233">
        <f>IF(COUNTIF($BH8:$BJ8, [2]Active!$ET$1)&gt;0, [2]Active!EC$2, 0)</f>
        <v>0</v>
      </c>
      <c r="ED8" s="233">
        <f>IF(COUNTIF($BK8:$BM8, [2]Active!$ET$1)&gt;0, [2]Active!ED$2, 0)</f>
        <v>0</v>
      </c>
      <c r="EE8" s="233">
        <f>IF(COUNTIF($BN8:$BP8, [2]Active!$ET$1)&gt;0, [2]Active!EE$2, 0)</f>
        <v>0</v>
      </c>
      <c r="EF8" s="233">
        <f>IF(COUNTIF($BQ8:$BS8, [2]Active!$ET$1)&gt;0, [2]Active!EF$2, 0)</f>
        <v>0</v>
      </c>
      <c r="EG8" s="233">
        <f>IF(COUNTIF($BT8:$BV8, [2]Active!$ET$1)&gt;0, [2]Active!EG$2, 0)</f>
        <v>0</v>
      </c>
      <c r="EH8" s="234">
        <f>IF(COUNTIF($BW8:$BY8, [2]Active!$ET$1)&gt;0, [2]Active!EH$2, 0)</f>
        <v>0</v>
      </c>
      <c r="EI8" s="235">
        <f>IF(COUNTIF($BZ8:$CB8, [2]Active!$ET$1)&gt;0, [2]Active!EI$2, 0)</f>
        <v>0</v>
      </c>
      <c r="EJ8" s="235">
        <f>IF(COUNTIF($CC8:$CE8, [2]Active!$ET$1)&gt;0, [2]Active!EJ$2, 0)</f>
        <v>0</v>
      </c>
      <c r="EK8" s="235">
        <f>IF(COUNTIF($CF8:$CH8, [2]Active!$ET$1)&gt;0, [2]Active!EK$2, 0)</f>
        <v>0</v>
      </c>
      <c r="EL8" s="235">
        <f>IF(COUNTIF($CI8:$CK8, [2]Active!$ET$1)&gt;0, [2]Active!EL$2, 0)</f>
        <v>0</v>
      </c>
      <c r="EM8" s="235">
        <f>IF(COUNTIF($CL8:$CN8, [2]Active!$ET$1)&gt;0, [2]Active!EM$2, 0)</f>
        <v>0</v>
      </c>
      <c r="EN8" s="235">
        <f>IF(COUNTIF($CO8:$CQ8, [2]Active!$ET$1)&gt;0, [2]Active!EN$2, 0)</f>
        <v>0</v>
      </c>
      <c r="EO8" s="235">
        <f>IF(COUNTIF($CR8:$CT8, [2]Active!$ET$1)&gt;0, [2]Active!EO$2, 0)</f>
        <v>0</v>
      </c>
      <c r="EP8" s="235">
        <f>IF(COUNTIF($CU8:$CW8, [2]Active!$ET$1)&gt;0, [2]Active!EP$2, 0)</f>
        <v>0</v>
      </c>
      <c r="EQ8" s="235">
        <f>IF(COUNTIF($CX8:$CZ8, [2]Active!$ET$1)&gt;0, [2]Active!EQ$2, 0)</f>
        <v>0</v>
      </c>
      <c r="ER8" s="235">
        <f>IF(COUNTIF($DA8:$DC8, [2]Active!$ET$1)&gt;0, [2]Active!ER$2, 0)</f>
        <v>0</v>
      </c>
      <c r="ES8" s="235">
        <f>IF(COUNTIF($DD8:$DF8, [2]Active!$ET$1)&gt;0, [2]Active!ES$2, 0)</f>
        <v>0</v>
      </c>
      <c r="ET8" s="236">
        <f t="shared" ref="ET8:ET10" si="1">SUM(DN8:ES8)</f>
        <v>0</v>
      </c>
      <c r="EU8" s="237">
        <f>IF(COUNTIF($N8:$Q8, [2]Active!GA$1)&gt;0, [2]Active!EU$2, 0)</f>
        <v>0</v>
      </c>
      <c r="EV8" s="229">
        <f>IF(COUNTIF($R8:$U8, [2]Active!GA$1)&gt;0, [2]Active!EV$2, 0)</f>
        <v>0</v>
      </c>
      <c r="EW8" s="229">
        <f>IF(COUNTIF($V8:$Y8, [2]Active!GA$1)&gt;0, [2]Active!EW$2, 0)</f>
        <v>0</v>
      </c>
      <c r="EX8" s="229">
        <f>IF(COUNTIF($Z8:$AA8, [2]Active!GA$1)&gt;0, [2]Active!EX$2, 0)</f>
        <v>0</v>
      </c>
      <c r="EY8" s="229">
        <f>IF(COUNTIF($AB8:$AC8, [2]Active!GA$1)&gt;0, [2]Active!EY$2, 0)</f>
        <v>0</v>
      </c>
      <c r="EZ8" s="230">
        <f>IF(COUNTIF($AD8:$AF8, [2]Active!$GA$1)&gt;0, [2]Active!EZ$2, 0)</f>
        <v>0</v>
      </c>
      <c r="FA8" s="231">
        <f>IF(COUNTIF($AG8:$AI8, [2]Active!$GA$1)&gt;0, [2]Active!FA$2, 0)</f>
        <v>0</v>
      </c>
      <c r="FB8" s="231">
        <f>IF(COUNTIF($AJ8:$AL8, [2]Active!$GA$1)&gt;0, [2]Active!FB$2, 0)</f>
        <v>0</v>
      </c>
      <c r="FC8" s="231">
        <f>IF(COUNTIF($AM8:$AO8, [2]Active!$GA$1)&gt;0, [2]Active!FC$2, 0)</f>
        <v>0</v>
      </c>
      <c r="FD8" s="231">
        <f>IF(COUNTIF($AP8:$AR8, [2]Active!$GA$1)&gt;0, [2]Active!FD$2, 0)</f>
        <v>0</v>
      </c>
      <c r="FE8" s="231">
        <f>IF(COUNTIF($AS8:$AU8, [2]Active!$GA$1)&gt;0, [2]Active!FE$2, 0)</f>
        <v>0</v>
      </c>
      <c r="FF8" s="231">
        <f>IF(COUNTIF($AV8:$AX8, [2]Active!$GA$1)&gt;0, [2]Active!FF$2, 0)</f>
        <v>0</v>
      </c>
      <c r="FG8" s="232">
        <f>IF(COUNTIF($AY8:$BA8, [2]Active!$GA$1)&gt;0, [2]Active!FG$2, 0)</f>
        <v>0</v>
      </c>
      <c r="FH8" s="233">
        <f>IF(COUNTIF($BB8:$BD8, [2]Active!$GA$1)&gt;0, [2]Active!FH$2, 0)</f>
        <v>0</v>
      </c>
      <c r="FI8" s="233">
        <f>IF(COUNTIF($BE8:$BG8, [2]Active!$GA$1)&gt;0, [2]Active!FI$2, 0)</f>
        <v>0</v>
      </c>
      <c r="FJ8" s="233">
        <f>IF(COUNTIF($BH8:$BJ8, [2]Active!$GA$1)&gt;0, [2]Active!FJ$2, 0)</f>
        <v>0</v>
      </c>
      <c r="FK8" s="233">
        <f>IF(COUNTIF($BK8:$BM8, [2]Active!$GA$1)&gt;0, [2]Active!FK$2, 0)</f>
        <v>0</v>
      </c>
      <c r="FL8" s="233">
        <f>IF(COUNTIF($BN8:$BP8, [2]Active!$GA$1)&gt;0, [2]Active!FL$2, 0)</f>
        <v>0</v>
      </c>
      <c r="FM8" s="233">
        <f>IF(COUNTIF($BQ8:$BS8, [2]Active!$GA$1)&gt;0, [2]Active!FM$2, 0)</f>
        <v>0</v>
      </c>
      <c r="FN8" s="233">
        <f>IF(COUNTIF($BT8:$BV8, [2]Active!$GA$1)&gt;0, [2]Active!FN$2, 0)</f>
        <v>0</v>
      </c>
      <c r="FO8" s="234">
        <f>IF(COUNTIF($BW8:$BY8, [2]Active!$GA$1)&gt;0, [2]Active!FO$2, 0)</f>
        <v>0</v>
      </c>
      <c r="FP8" s="235">
        <f>IF(COUNTIF($BZ8:$CB8, [2]Active!$GA$1)&gt;0, [2]Active!FP$2, 0)</f>
        <v>0</v>
      </c>
      <c r="FQ8" s="235">
        <f>IF(COUNTIF($CC8:$CE8, [2]Active!$GA$1)&gt;0, [2]Active!FQ$2, 0)</f>
        <v>0</v>
      </c>
      <c r="FR8" s="235">
        <f>IF(COUNTIF($CF8:$CH8, [2]Active!$GA$1)&gt;0, [2]Active!FR$2, 0)</f>
        <v>0</v>
      </c>
      <c r="FS8" s="235">
        <f>IF(COUNTIF($CI8:$CK8, [2]Active!$GA$1)&gt;0, [2]Active!FS$2, 0)</f>
        <v>0</v>
      </c>
      <c r="FT8" s="235">
        <f>IF(COUNTIF($CL8:$CN8, [2]Active!$GA$1)&gt;0, [2]Active!FT$2, 0)</f>
        <v>0</v>
      </c>
      <c r="FU8" s="235">
        <f>IF(COUNTIF($CO8:$CQ8, [2]Active!$GA$1)&gt;0, [2]Active!FU$2, 0)</f>
        <v>0</v>
      </c>
      <c r="FV8" s="235">
        <f>IF(COUNTIF($CR8:$CT8, [2]Active!$GA$1)&gt;0, [2]Active!FV$2, 0)</f>
        <v>0</v>
      </c>
      <c r="FW8" s="235">
        <f>IF(COUNTIF($CU8:$CW8, [2]Active!$GA$1)&gt;0, [2]Active!FW$2, 0)</f>
        <v>0</v>
      </c>
      <c r="FX8" s="235">
        <f>IF(COUNTIF($CX8:$CZ8, [2]Active!$GA$1)&gt;0, [2]Active!FX$2, 0)</f>
        <v>0</v>
      </c>
      <c r="FY8" s="235">
        <f>IF(COUNTIF($DA8:$DC8, [2]Active!$GA$1)&gt;0, [2]Active!FY$2, 0)</f>
        <v>0</v>
      </c>
      <c r="FZ8" s="235">
        <f>IF(COUNTIF($DD8:$DF8, [2]Active!$GA$1)&gt;0, [2]Active!FZ$2, 0)</f>
        <v>0</v>
      </c>
      <c r="GA8" s="236">
        <f t="shared" ref="GA8:GA10" si="2">SUM(EU8:FZ8)</f>
        <v>0</v>
      </c>
      <c r="GB8" s="237">
        <f>IF(COUNTIF($N8:$Q8, [2]Active!HH$1)&gt;0, [2]Active!GB$2, 0)</f>
        <v>0</v>
      </c>
      <c r="GC8" s="229">
        <f>IF(COUNTIF($R8:$U8, [2]Active!HH$1)&gt;0, [2]Active!GC$2, 0)</f>
        <v>0</v>
      </c>
      <c r="GD8" s="229">
        <f>IF(COUNTIF($V8:$Y8, [2]Active!HH$1)&gt;0, [2]Active!GD$2, 0)</f>
        <v>0</v>
      </c>
      <c r="GE8" s="229">
        <f>IF(COUNTIF($Z8:$AA8, [2]Active!HH$1)&gt;0, [2]Active!GE$2, 0)</f>
        <v>0</v>
      </c>
      <c r="GF8" s="229">
        <f>IF(COUNTIF($AB8:$AC8, [2]Active!HH$1)&gt;0, [2]Active!GF$2, 0)</f>
        <v>0</v>
      </c>
      <c r="GG8" s="230">
        <f>IF(COUNTIF($AD8:$AF8, [2]Active!$HH$1)&gt;0, [2]Active!GG$2, 0)</f>
        <v>0</v>
      </c>
      <c r="GH8" s="231">
        <f>IF(COUNTIF($AG8:$AI8, [2]Active!$HH$1)&gt;0, [2]Active!GH$2, 0)</f>
        <v>0</v>
      </c>
      <c r="GI8" s="231">
        <f>IF(COUNTIF($AJ8:$AL8, [2]Active!$HH$1)&gt;0, [2]Active!GI$2, 0)</f>
        <v>0</v>
      </c>
      <c r="GJ8" s="231">
        <f>IF(COUNTIF($AM8:$AO8, [2]Active!$HH$1)&gt;0, [2]Active!GJ$2, 0)</f>
        <v>0</v>
      </c>
      <c r="GK8" s="231">
        <f>IF(COUNTIF($AP8:$AR8, [2]Active!$HH$1)&gt;0, [2]Active!GK$2, 0)</f>
        <v>0</v>
      </c>
      <c r="GL8" s="231">
        <f>IF(COUNTIF($AS8:$AU8, [2]Active!$HH$1)&gt;0, [2]Active!GL$2, 0)</f>
        <v>0</v>
      </c>
      <c r="GM8" s="231">
        <f>IF(COUNTIF($AV8:$AX8, [2]Active!$HH$1)&gt;0, [2]Active!GM$2, 0)</f>
        <v>0</v>
      </c>
      <c r="GN8" s="232">
        <f>IF(COUNTIF($AY8:$BA8, [2]Active!$HH$1)&gt;0, [2]Active!GN$2, 0)</f>
        <v>0</v>
      </c>
      <c r="GO8" s="233">
        <f>IF(COUNTIF($BB8:$BD8, [2]Active!$HH$1)&gt;0, [2]Active!GO$2, 0)</f>
        <v>0</v>
      </c>
      <c r="GP8" s="233">
        <f>IF(COUNTIF($BE8:$BG8, [2]Active!$HH$1)&gt;0, [2]Active!GP$2, 0)</f>
        <v>0</v>
      </c>
      <c r="GQ8" s="233">
        <f>IF(COUNTIF($BH8:$BJ8, [2]Active!$HH$1)&gt;0, [2]Active!GQ$2, 0)</f>
        <v>0</v>
      </c>
      <c r="GR8" s="233">
        <f>IF(COUNTIF($BK8:$BM8, [2]Active!$HH$1)&gt;0, [2]Active!GR$2, 0)</f>
        <v>0</v>
      </c>
      <c r="GS8" s="233">
        <f>IF(COUNTIF($BN8:$BP8, [2]Active!$HH$1)&gt;0, [2]Active!GS$2, 0)</f>
        <v>0</v>
      </c>
      <c r="GT8" s="233">
        <f>IF(COUNTIF($BQ8:$BS8, [2]Active!$HH$1)&gt;0, [2]Active!GT$2, 0)</f>
        <v>0</v>
      </c>
      <c r="GU8" s="233">
        <f>IF(COUNTIF($BT8:$BV8, [2]Active!$HH$1)&gt;0, [2]Active!GU$2, 0)</f>
        <v>0</v>
      </c>
      <c r="GV8" s="234">
        <f>IF(COUNTIF($BW8:$BY8, [2]Active!$HH$1)&gt;0, [2]Active!GV$2, 0)</f>
        <v>0</v>
      </c>
      <c r="GW8" s="235">
        <f>IF(COUNTIF($BZ8:$CB8, [2]Active!$HH$1)&gt;0, [2]Active!GW$2, 0)</f>
        <v>0</v>
      </c>
      <c r="GX8" s="235">
        <f>IF(COUNTIF($CC8:$CE8, [2]Active!$HH$1)&gt;0, [2]Active!GX$2, 0)</f>
        <v>0</v>
      </c>
      <c r="GY8" s="235">
        <f>IF(COUNTIF($CF8:$CH8, [2]Active!$HH$1)&gt;0, [2]Active!GY$2, 0)</f>
        <v>0</v>
      </c>
      <c r="GZ8" s="235">
        <f>IF(COUNTIF($CI8:$CK8, [2]Active!$HH$1)&gt;0, [2]Active!GZ$2, 0)</f>
        <v>0</v>
      </c>
      <c r="HA8" s="235">
        <f>IF(COUNTIF($CL8:$CN8, [2]Active!$HH$1)&gt;0, [2]Active!HA$2, 0)</f>
        <v>0</v>
      </c>
      <c r="HB8" s="235">
        <f>IF(COUNTIF($CO8:$CQ8, [2]Active!$HH$1)&gt;0, [2]Active!HB$2, 0)</f>
        <v>0</v>
      </c>
      <c r="HC8" s="235">
        <f>IF(COUNTIF($CR8:$CT8, [2]Active!$HH$1)&gt;0, [2]Active!HC$2, 0)</f>
        <v>0</v>
      </c>
      <c r="HD8" s="235">
        <f>IF(COUNTIF($CU8:$CW8, [2]Active!$HH$1)&gt;0, [2]Active!HD$2, 0)</f>
        <v>0</v>
      </c>
      <c r="HE8" s="235">
        <f>IF(COUNTIF($CX8:$CZ8, [2]Active!$HH$1)&gt;0, [2]Active!HE$2, 0)</f>
        <v>0</v>
      </c>
      <c r="HF8" s="235">
        <f>IF(COUNTIF($DA8:$DC8, [2]Active!$HH$1)&gt;0, [2]Active!HF$2, 0)</f>
        <v>0</v>
      </c>
      <c r="HG8" s="235">
        <f>IF(COUNTIF($DD8:$DF8, [2]Active!$HH$1)&gt;0, [2]Active!HG$2, 0)</f>
        <v>0</v>
      </c>
      <c r="HH8" s="236">
        <f t="shared" ref="HH8:HH10" si="3">SUM(GB8:HG8)</f>
        <v>0</v>
      </c>
      <c r="HI8" s="238"/>
      <c r="HJ8" s="237">
        <f>IF(MAX($N8:$Q8)&gt;=40, [2]Active!HJ$2, 0)</f>
        <v>0</v>
      </c>
      <c r="HK8" s="229">
        <f>IF(MAX($R8:$U8)&gt;=40, [2]Active!HK$2, 0)</f>
        <v>0</v>
      </c>
      <c r="HL8" s="229">
        <f>IF(MAX($V8:$Y8)&gt;=40, [2]Active!HL$2, 0)</f>
        <v>0</v>
      </c>
      <c r="HM8" s="229">
        <f>IF(MAX($Z8:$AA8)&gt;=40, [2]Active!HM$2, 0)</f>
        <v>0</v>
      </c>
      <c r="HN8" s="229">
        <f>IF(MAX($AB8:$AC8)&gt;=40, [2]Active!HN$2, 0)</f>
        <v>0</v>
      </c>
      <c r="HO8" s="230">
        <f>IF(MAX($AD8:$AF8)&gt;=40, [2]Active!HO$2, 0)</f>
        <v>20</v>
      </c>
      <c r="HP8" s="231">
        <f>IF(MAX($AG8:$AI8)&gt;=40, [2]Active!HP$2, 0)</f>
        <v>20</v>
      </c>
      <c r="HQ8" s="231">
        <f>IF(MAX($AJ8:$AL8)&gt;=40, [2]Active!HQ$2, 0)</f>
        <v>20</v>
      </c>
      <c r="HR8" s="231">
        <f>IF(MAX($AM8:$AO8)&gt;=40, [2]Active!HR$2, 0)</f>
        <v>20</v>
      </c>
      <c r="HS8" s="231">
        <f>IF(MAX($AP8:$AR8)&gt;=40, [2]Active!HS$2, 0)</f>
        <v>10</v>
      </c>
      <c r="HT8" s="231">
        <f>IF(MAX($AS8:$AU8)&gt;=40, [2]Active!HT$2, 0)</f>
        <v>20</v>
      </c>
      <c r="HU8" s="231">
        <f>IF(MAX($AV8:$AX8)&gt;=40, [2]Active!HU$2, 0)</f>
        <v>10</v>
      </c>
      <c r="HV8" s="232">
        <f>IF(MAX($AY8:$BA8)&gt;=40, [2]Active!HV$2, 0)</f>
        <v>20</v>
      </c>
      <c r="HW8" s="233">
        <f>IF(MAX($BB8:$BD8)&gt;=40, [2]Active!HW$2, 0)</f>
        <v>20</v>
      </c>
      <c r="HX8" s="233">
        <f>IF(MAX($BE8:$BG8)&gt;=40, [2]Active!HX$2, 0)</f>
        <v>20</v>
      </c>
      <c r="HY8" s="233">
        <f>IF(MAX($BH8:$BJ8)&gt;=40, [2]Active!HY$2, 0)</f>
        <v>20</v>
      </c>
      <c r="HZ8" s="233">
        <f>IF(MAX($BK8:$BM8)&gt;=40, [2]Active!HZ$2, 0)</f>
        <v>10</v>
      </c>
      <c r="IA8" s="233">
        <f>IF(MAX($BN8:$BP8)&gt;=40, [2]Active!IA$2, 0)</f>
        <v>20</v>
      </c>
      <c r="IB8" s="233">
        <f>IF(MAX($BQ8:$BS8)&gt;=40, [2]Active!IB$2, 0)</f>
        <v>10</v>
      </c>
      <c r="IC8" s="233">
        <f>IF(MAX($BT8:$BV8)&gt;=40, [2]Active!IC$2, 0)</f>
        <v>6</v>
      </c>
      <c r="ID8" s="234">
        <f>IF(MAX($BW8:$BY8)&gt;=40, [2]Active!ID$2, 0)</f>
        <v>20</v>
      </c>
      <c r="IE8" s="235">
        <f>IF(MAX($BZ8:$CB8)&gt;=40, [2]Active!IE$2, 0)</f>
        <v>20</v>
      </c>
      <c r="IF8" s="235">
        <f>IF(MAX($CC8:$CE8)&gt;=40, [2]Active!IF$2, 0)</f>
        <v>10</v>
      </c>
      <c r="IG8" s="235">
        <f>IF(MAX($CF8:$CH8)&gt;=40, [2]Active!IG$2, 0)</f>
        <v>0</v>
      </c>
      <c r="IH8" s="235">
        <f>IF(MAX($CI8:$CK8)&gt;=40, [2]Active!IH$2, 0)</f>
        <v>0</v>
      </c>
      <c r="II8" s="235">
        <f>IF(MAX($CL8:$CN8)&gt;=40, [2]Active!II$2, 0)</f>
        <v>30</v>
      </c>
      <c r="IJ8" s="235">
        <f>IF(MAX($CO8:$CQ8)&gt;=40, [2]Active!IJ$2, 0)</f>
        <v>0</v>
      </c>
      <c r="IK8" s="235">
        <f>IF(MAX($CR8:$CT8)&gt;=40, [2]Active!IK$2, 0)</f>
        <v>0</v>
      </c>
      <c r="IL8" s="235">
        <f>IF(MAX($CU8:$CW8)&gt;=40, [2]Active!IL$2, 0)</f>
        <v>0</v>
      </c>
      <c r="IM8" s="235">
        <f>IF(MAX($CX8:$CZ8)&gt;=40, [2]Active!IM$2, 0)</f>
        <v>0</v>
      </c>
      <c r="IN8" s="235">
        <f>IF(MAX($DA8:$DC8)&gt;=40, [2]Active!IN$2, 0)</f>
        <v>20</v>
      </c>
      <c r="IO8" s="235">
        <f>IF(MAX($DD8:$DF8)&gt;=40, [2]Active!IO$2, 0)</f>
        <v>20</v>
      </c>
      <c r="IP8" s="392">
        <f t="shared" ref="IP8:IP10" si="4">SUM(HO8:IB8, ID8:IO8)</f>
        <v>360</v>
      </c>
      <c r="IQ8" s="392">
        <f t="shared" ref="IQ8:IQ10" si="5">SUM(HJ8:HN8, IC8)</f>
        <v>6</v>
      </c>
      <c r="JK8" s="13"/>
      <c r="JL8" s="13"/>
    </row>
    <row r="9" spans="1:272" ht="15" customHeight="1" x14ac:dyDescent="0.25">
      <c r="A9" s="13" t="s">
        <v>1202</v>
      </c>
      <c r="B9" s="368">
        <v>12</v>
      </c>
      <c r="C9" s="12" t="s">
        <v>1203</v>
      </c>
      <c r="D9" s="399">
        <v>43556</v>
      </c>
      <c r="E9" s="17">
        <v>9</v>
      </c>
      <c r="F9" s="6">
        <v>9658761</v>
      </c>
      <c r="G9" s="17">
        <v>123</v>
      </c>
      <c r="H9" s="17"/>
      <c r="I9" s="20"/>
      <c r="J9" s="6" t="s">
        <v>213</v>
      </c>
      <c r="K9" s="6" t="s">
        <v>213</v>
      </c>
      <c r="L9" s="400"/>
      <c r="M9" s="401" t="s">
        <v>1204</v>
      </c>
      <c r="N9" s="21">
        <v>62.7</v>
      </c>
      <c r="O9" s="103"/>
      <c r="P9" s="654"/>
      <c r="Q9" s="657"/>
      <c r="R9" s="21" t="s">
        <v>1201</v>
      </c>
      <c r="S9" s="103"/>
      <c r="T9" s="654"/>
      <c r="U9" s="716"/>
      <c r="V9" s="21">
        <v>65.8</v>
      </c>
      <c r="W9" s="103"/>
      <c r="X9" s="654"/>
      <c r="Y9" s="657"/>
      <c r="Z9" s="21" t="s">
        <v>530</v>
      </c>
      <c r="AA9" s="267"/>
      <c r="AB9" s="717">
        <v>63.049999237060547</v>
      </c>
      <c r="AC9" s="267"/>
      <c r="AD9" s="656">
        <v>100</v>
      </c>
      <c r="AE9" s="654"/>
      <c r="AF9" s="657"/>
      <c r="AG9" s="656">
        <v>100</v>
      </c>
      <c r="AH9" s="654"/>
      <c r="AI9" s="657"/>
      <c r="AJ9" s="656">
        <v>100</v>
      </c>
      <c r="AK9" s="654"/>
      <c r="AL9" s="657"/>
      <c r="AM9" s="656">
        <v>100</v>
      </c>
      <c r="AN9" s="654"/>
      <c r="AO9" s="657"/>
      <c r="AP9" s="656">
        <v>100</v>
      </c>
      <c r="AQ9" s="654"/>
      <c r="AR9" s="657"/>
      <c r="AS9" s="656">
        <v>100</v>
      </c>
      <c r="AT9" s="654"/>
      <c r="AU9" s="657"/>
      <c r="AV9" s="656">
        <v>100</v>
      </c>
      <c r="AW9" s="654"/>
      <c r="AX9" s="657"/>
      <c r="AY9" s="21">
        <v>80</v>
      </c>
      <c r="AZ9" s="103"/>
      <c r="BA9" s="267"/>
      <c r="BB9" s="21">
        <v>74</v>
      </c>
      <c r="BC9" s="103"/>
      <c r="BD9" s="267"/>
      <c r="BE9" s="21">
        <v>79</v>
      </c>
      <c r="BF9" s="103"/>
      <c r="BG9" s="267"/>
      <c r="BH9" s="21">
        <v>76</v>
      </c>
      <c r="BI9" s="103"/>
      <c r="BJ9" s="267"/>
      <c r="BK9" s="21">
        <v>62</v>
      </c>
      <c r="BL9" s="103"/>
      <c r="BM9" s="267"/>
      <c r="BN9" s="21">
        <v>71</v>
      </c>
      <c r="BO9" s="103"/>
      <c r="BP9" s="267"/>
      <c r="BQ9" s="21">
        <v>78</v>
      </c>
      <c r="BR9" s="103"/>
      <c r="BS9" s="267"/>
      <c r="BT9" s="21">
        <v>77</v>
      </c>
      <c r="BU9" s="284"/>
      <c r="BV9" s="267"/>
      <c r="BW9" s="21">
        <v>59</v>
      </c>
      <c r="BX9" s="103"/>
      <c r="BY9" s="267"/>
      <c r="BZ9" s="21">
        <v>68</v>
      </c>
      <c r="CA9" s="103"/>
      <c r="CB9" s="267"/>
      <c r="CC9" s="21">
        <v>49</v>
      </c>
      <c r="CD9" s="103"/>
      <c r="CE9" s="103"/>
      <c r="CF9" s="103"/>
      <c r="CG9" s="103"/>
      <c r="CH9" s="267"/>
      <c r="CI9" s="21"/>
      <c r="CJ9" s="103"/>
      <c r="CK9" s="267"/>
      <c r="CL9" s="21">
        <v>70.699996948242188</v>
      </c>
      <c r="CM9" s="103"/>
      <c r="CN9" s="267"/>
      <c r="CO9" s="21"/>
      <c r="CP9" s="103"/>
      <c r="CQ9" s="267"/>
      <c r="CR9" s="21"/>
      <c r="CS9" s="103"/>
      <c r="CT9" s="267"/>
      <c r="CU9" s="21">
        <v>73</v>
      </c>
      <c r="CV9" s="103"/>
      <c r="CW9" s="267"/>
      <c r="CX9" s="21"/>
      <c r="CY9" s="103"/>
      <c r="CZ9" s="267"/>
      <c r="DA9" s="21"/>
      <c r="DB9" s="103"/>
      <c r="DC9" s="267"/>
      <c r="DD9" s="21">
        <v>73.800003051757813</v>
      </c>
      <c r="DE9" s="103"/>
      <c r="DF9" s="267"/>
      <c r="DG9" s="213"/>
      <c r="DH9" s="212"/>
      <c r="DI9" s="212"/>
      <c r="DJ9" s="279">
        <v>72.819999999999993</v>
      </c>
      <c r="DK9" s="214" t="s">
        <v>367</v>
      </c>
      <c r="DL9" s="215">
        <f t="shared" si="0"/>
        <v>3.6409999999999996</v>
      </c>
      <c r="DM9" s="618">
        <f>COUNTIF(N9:DF9, [2]Active!DM$1)+COUNTIF(N9:DF9, [2]Active!DM$2)</f>
        <v>0</v>
      </c>
      <c r="DN9" s="228">
        <f>IF(COUNTIF($N9:$Q9, [2]Active!ET$1)&gt;0, [2]Active!DN$2, 0)</f>
        <v>0</v>
      </c>
      <c r="DO9" s="229">
        <f>IF(COUNTIF($R9:$U9, [2]Active!ET$1)&gt;0, [2]Active!DO$2, 0)</f>
        <v>0</v>
      </c>
      <c r="DP9" s="229">
        <f>IF(COUNTIF($V9:$Y9, [2]Active!ET$1)&gt;0, [2]Active!DP$2, 0)</f>
        <v>0</v>
      </c>
      <c r="DQ9" s="229">
        <f>IF(COUNTIF($Z9:$AA9, [2]Active!ET$1)&gt;0, [2]Active!DQ$2, 0)</f>
        <v>0</v>
      </c>
      <c r="DR9" s="229">
        <f>IF(COUNTIF($AB9:$AC9, [2]Active!ET$1)&gt;0, [2]Active!DR$2, 0)</f>
        <v>0</v>
      </c>
      <c r="DS9" s="230">
        <f>IF(COUNTIF($AD9:$AF9, [2]Active!$ET$1)&gt;0, [2]Active!DS$2, 0)</f>
        <v>0</v>
      </c>
      <c r="DT9" s="231">
        <f>IF(COUNTIF($AG9:$AI9, [2]Active!$ET$1)&gt;0, [2]Active!DT$2, 0)</f>
        <v>0</v>
      </c>
      <c r="DU9" s="231">
        <f>IF(COUNTIF($AJ9:$AL9, [2]Active!$ET$1)&gt;0, [2]Active!DU$2, 0)</f>
        <v>0</v>
      </c>
      <c r="DV9" s="231">
        <f>IF(COUNTIF($AM9:$AO9, [2]Active!$ET$1)&gt;0, [2]Active!DV$2, 0)</f>
        <v>0</v>
      </c>
      <c r="DW9" s="231">
        <f>IF(COUNTIF($AP9:$AR9, [2]Active!$ET$1)&gt;0, [2]Active!DW$2, 0)</f>
        <v>0</v>
      </c>
      <c r="DX9" s="231">
        <f>IF(COUNTIF($AS9:$AU9, [2]Active!$ET$1)&gt;0, [2]Active!DX$2, 0)</f>
        <v>0</v>
      </c>
      <c r="DY9" s="231">
        <f>IF(COUNTIF($AV9:$AX9, [2]Active!$ET$1)&gt;0, [2]Active!DY$2, 0)</f>
        <v>0</v>
      </c>
      <c r="DZ9" s="232">
        <f>IF(COUNTIF($AY9:$BA9, [2]Active!$ET$1)&gt;0, [2]Active!DZ$2, 0)</f>
        <v>0</v>
      </c>
      <c r="EA9" s="233">
        <f>IF(COUNTIF($BB9:$BD9, [2]Active!$ET$1)&gt;0, [2]Active!EA$2, 0)</f>
        <v>0</v>
      </c>
      <c r="EB9" s="233">
        <f>IF(COUNTIF($BE9:$BG9, [2]Active!$ET$1)&gt;0, [2]Active!EB$2, 0)</f>
        <v>0</v>
      </c>
      <c r="EC9" s="233">
        <f>IF(COUNTIF($BH9:$BJ9, [2]Active!$ET$1)&gt;0, [2]Active!EC$2, 0)</f>
        <v>0</v>
      </c>
      <c r="ED9" s="233">
        <f>IF(COUNTIF($BK9:$BM9, [2]Active!$ET$1)&gt;0, [2]Active!ED$2, 0)</f>
        <v>0</v>
      </c>
      <c r="EE9" s="233">
        <f>IF(COUNTIF($BN9:$BP9, [2]Active!$ET$1)&gt;0, [2]Active!EE$2, 0)</f>
        <v>0</v>
      </c>
      <c r="EF9" s="233">
        <f>IF(COUNTIF($BQ9:$BS9, [2]Active!$ET$1)&gt;0, [2]Active!EF$2, 0)</f>
        <v>0</v>
      </c>
      <c r="EG9" s="233">
        <f>IF(COUNTIF($BT9:$BV9, [2]Active!$ET$1)&gt;0, [2]Active!EG$2, 0)</f>
        <v>0</v>
      </c>
      <c r="EH9" s="234">
        <f>IF(COUNTIF($BW9:$BY9, [2]Active!$ET$1)&gt;0, [2]Active!EH$2, 0)</f>
        <v>0</v>
      </c>
      <c r="EI9" s="235">
        <f>IF(COUNTIF($BZ9:$CB9, [2]Active!$ET$1)&gt;0, [2]Active!EI$2, 0)</f>
        <v>0</v>
      </c>
      <c r="EJ9" s="235">
        <f>IF(COUNTIF($CC9:$CE9, [2]Active!$ET$1)&gt;0, [2]Active!EJ$2, 0)</f>
        <v>0</v>
      </c>
      <c r="EK9" s="235">
        <f>IF(COUNTIF($CF9:$CH9, [2]Active!$ET$1)&gt;0, [2]Active!EK$2, 0)</f>
        <v>0</v>
      </c>
      <c r="EL9" s="235">
        <f>IF(COUNTIF($CI9:$CK9, [2]Active!$ET$1)&gt;0, [2]Active!EL$2, 0)</f>
        <v>0</v>
      </c>
      <c r="EM9" s="235">
        <f>IF(COUNTIF($CL9:$CN9, [2]Active!$ET$1)&gt;0, [2]Active!EM$2, 0)</f>
        <v>0</v>
      </c>
      <c r="EN9" s="235">
        <f>IF(COUNTIF($CO9:$CQ9, [2]Active!$ET$1)&gt;0, [2]Active!EN$2, 0)</f>
        <v>0</v>
      </c>
      <c r="EO9" s="235">
        <f>IF(COUNTIF($CR9:$CT9, [2]Active!$ET$1)&gt;0, [2]Active!EO$2, 0)</f>
        <v>0</v>
      </c>
      <c r="EP9" s="235">
        <f>IF(COUNTIF($CU9:$CW9, [2]Active!$ET$1)&gt;0, [2]Active!EP$2, 0)</f>
        <v>0</v>
      </c>
      <c r="EQ9" s="235">
        <f>IF(COUNTIF($CX9:$CZ9, [2]Active!$ET$1)&gt;0, [2]Active!EQ$2, 0)</f>
        <v>0</v>
      </c>
      <c r="ER9" s="235">
        <f>IF(COUNTIF($DA9:$DC9, [2]Active!$ET$1)&gt;0, [2]Active!ER$2, 0)</f>
        <v>0</v>
      </c>
      <c r="ES9" s="235">
        <f>IF(COUNTIF($DD9:$DF9, [2]Active!$ET$1)&gt;0, [2]Active!ES$2, 0)</f>
        <v>0</v>
      </c>
      <c r="ET9" s="236">
        <f t="shared" si="1"/>
        <v>0</v>
      </c>
      <c r="EU9" s="237">
        <f>IF(COUNTIF($N9:$Q9, [2]Active!GA$1)&gt;0, [2]Active!EU$2, 0)</f>
        <v>0</v>
      </c>
      <c r="EV9" s="229">
        <f>IF(COUNTIF($R9:$U9, [2]Active!GA$1)&gt;0, [2]Active!EV$2, 0)</f>
        <v>0</v>
      </c>
      <c r="EW9" s="229">
        <f>IF(COUNTIF($V9:$Y9, [2]Active!GA$1)&gt;0, [2]Active!EW$2, 0)</f>
        <v>0</v>
      </c>
      <c r="EX9" s="229">
        <f>IF(COUNTIF($Z9:$AA9, [2]Active!GA$1)&gt;0, [2]Active!EX$2, 0)</f>
        <v>0</v>
      </c>
      <c r="EY9" s="229">
        <f>IF(COUNTIF($AB9:$AC9, [2]Active!GA$1)&gt;0, [2]Active!EY$2, 0)</f>
        <v>0</v>
      </c>
      <c r="EZ9" s="230">
        <f>IF(COUNTIF($AD9:$AF9, [2]Active!$GA$1)&gt;0, [2]Active!EZ$2, 0)</f>
        <v>0</v>
      </c>
      <c r="FA9" s="231">
        <f>IF(COUNTIF($AG9:$AI9, [2]Active!$GA$1)&gt;0, [2]Active!FA$2, 0)</f>
        <v>0</v>
      </c>
      <c r="FB9" s="231">
        <f>IF(COUNTIF($AJ9:$AL9, [2]Active!$GA$1)&gt;0, [2]Active!FB$2, 0)</f>
        <v>0</v>
      </c>
      <c r="FC9" s="231">
        <f>IF(COUNTIF($AM9:$AO9, [2]Active!$GA$1)&gt;0, [2]Active!FC$2, 0)</f>
        <v>0</v>
      </c>
      <c r="FD9" s="231">
        <f>IF(COUNTIF($AP9:$AR9, [2]Active!$GA$1)&gt;0, [2]Active!FD$2, 0)</f>
        <v>0</v>
      </c>
      <c r="FE9" s="231">
        <f>IF(COUNTIF($AS9:$AU9, [2]Active!$GA$1)&gt;0, [2]Active!FE$2, 0)</f>
        <v>0</v>
      </c>
      <c r="FF9" s="231">
        <f>IF(COUNTIF($AV9:$AX9, [2]Active!$GA$1)&gt;0, [2]Active!FF$2, 0)</f>
        <v>0</v>
      </c>
      <c r="FG9" s="232">
        <f>IF(COUNTIF($AY9:$BA9, [2]Active!$GA$1)&gt;0, [2]Active!FG$2, 0)</f>
        <v>0</v>
      </c>
      <c r="FH9" s="233">
        <f>IF(COUNTIF($BB9:$BD9, [2]Active!$GA$1)&gt;0, [2]Active!FH$2, 0)</f>
        <v>0</v>
      </c>
      <c r="FI9" s="233">
        <f>IF(COUNTIF($BE9:$BG9, [2]Active!$GA$1)&gt;0, [2]Active!FI$2, 0)</f>
        <v>0</v>
      </c>
      <c r="FJ9" s="233">
        <f>IF(COUNTIF($BH9:$BJ9, [2]Active!$GA$1)&gt;0, [2]Active!FJ$2, 0)</f>
        <v>0</v>
      </c>
      <c r="FK9" s="233">
        <f>IF(COUNTIF($BK9:$BM9, [2]Active!$GA$1)&gt;0, [2]Active!FK$2, 0)</f>
        <v>0</v>
      </c>
      <c r="FL9" s="233">
        <f>IF(COUNTIF($BN9:$BP9, [2]Active!$GA$1)&gt;0, [2]Active!FL$2, 0)</f>
        <v>0</v>
      </c>
      <c r="FM9" s="233">
        <f>IF(COUNTIF($BQ9:$BS9, [2]Active!$GA$1)&gt;0, [2]Active!FM$2, 0)</f>
        <v>0</v>
      </c>
      <c r="FN9" s="233">
        <f>IF(COUNTIF($BT9:$BV9, [2]Active!$GA$1)&gt;0, [2]Active!FN$2, 0)</f>
        <v>0</v>
      </c>
      <c r="FO9" s="234">
        <f>IF(COUNTIF($BW9:$BY9, [2]Active!$GA$1)&gt;0, [2]Active!FO$2, 0)</f>
        <v>0</v>
      </c>
      <c r="FP9" s="235">
        <f>IF(COUNTIF($BZ9:$CB9, [2]Active!$GA$1)&gt;0, [2]Active!FP$2, 0)</f>
        <v>0</v>
      </c>
      <c r="FQ9" s="235">
        <f>IF(COUNTIF($CC9:$CE9, [2]Active!$GA$1)&gt;0, [2]Active!FQ$2, 0)</f>
        <v>0</v>
      </c>
      <c r="FR9" s="235">
        <f>IF(COUNTIF($CF9:$CH9, [2]Active!$GA$1)&gt;0, [2]Active!FR$2, 0)</f>
        <v>0</v>
      </c>
      <c r="FS9" s="235">
        <f>IF(COUNTIF($CI9:$CK9, [2]Active!$GA$1)&gt;0, [2]Active!FS$2, 0)</f>
        <v>0</v>
      </c>
      <c r="FT9" s="235">
        <f>IF(COUNTIF($CL9:$CN9, [2]Active!$GA$1)&gt;0, [2]Active!FT$2, 0)</f>
        <v>0</v>
      </c>
      <c r="FU9" s="235">
        <f>IF(COUNTIF($CO9:$CQ9, [2]Active!$GA$1)&gt;0, [2]Active!FU$2, 0)</f>
        <v>0</v>
      </c>
      <c r="FV9" s="235">
        <f>IF(COUNTIF($CR9:$CT9, [2]Active!$GA$1)&gt;0, [2]Active!FV$2, 0)</f>
        <v>0</v>
      </c>
      <c r="FW9" s="235">
        <f>IF(COUNTIF($CU9:$CW9, [2]Active!$GA$1)&gt;0, [2]Active!FW$2, 0)</f>
        <v>0</v>
      </c>
      <c r="FX9" s="235">
        <f>IF(COUNTIF($CX9:$CZ9, [2]Active!$GA$1)&gt;0, [2]Active!FX$2, 0)</f>
        <v>0</v>
      </c>
      <c r="FY9" s="235">
        <f>IF(COUNTIF($DA9:$DC9, [2]Active!$GA$1)&gt;0, [2]Active!FY$2, 0)</f>
        <v>0</v>
      </c>
      <c r="FZ9" s="235">
        <f>IF(COUNTIF($DD9:$DF9, [2]Active!$GA$1)&gt;0, [2]Active!FZ$2, 0)</f>
        <v>0</v>
      </c>
      <c r="GA9" s="236">
        <f t="shared" si="2"/>
        <v>0</v>
      </c>
      <c r="GB9" s="237">
        <f>IF(COUNTIF($N9:$Q9, [2]Active!HH$1)&gt;0, [2]Active!GB$2, 0)</f>
        <v>0</v>
      </c>
      <c r="GC9" s="229">
        <f>IF(COUNTIF($R9:$U9, [2]Active!HH$1)&gt;0, [2]Active!GC$2, 0)</f>
        <v>0</v>
      </c>
      <c r="GD9" s="229">
        <f>IF(COUNTIF($V9:$Y9, [2]Active!HH$1)&gt;0, [2]Active!GD$2, 0)</f>
        <v>0</v>
      </c>
      <c r="GE9" s="229">
        <f>IF(COUNTIF($Z9:$AA9, [2]Active!HH$1)&gt;0, [2]Active!GE$2, 0)</f>
        <v>0</v>
      </c>
      <c r="GF9" s="229">
        <f>IF(COUNTIF($AB9:$AC9, [2]Active!HH$1)&gt;0, [2]Active!GF$2, 0)</f>
        <v>0</v>
      </c>
      <c r="GG9" s="230">
        <f>IF(COUNTIF($AD9:$AF9, [2]Active!$HH$1)&gt;0, [2]Active!GG$2, 0)</f>
        <v>0</v>
      </c>
      <c r="GH9" s="231">
        <f>IF(COUNTIF($AG9:$AI9, [2]Active!$HH$1)&gt;0, [2]Active!GH$2, 0)</f>
        <v>0</v>
      </c>
      <c r="GI9" s="231">
        <f>IF(COUNTIF($AJ9:$AL9, [2]Active!$HH$1)&gt;0, [2]Active!GI$2, 0)</f>
        <v>0</v>
      </c>
      <c r="GJ9" s="231">
        <f>IF(COUNTIF($AM9:$AO9, [2]Active!$HH$1)&gt;0, [2]Active!GJ$2, 0)</f>
        <v>0</v>
      </c>
      <c r="GK9" s="231">
        <f>IF(COUNTIF($AP9:$AR9, [2]Active!$HH$1)&gt;0, [2]Active!GK$2, 0)</f>
        <v>0</v>
      </c>
      <c r="GL9" s="231">
        <f>IF(COUNTIF($AS9:$AU9, [2]Active!$HH$1)&gt;0, [2]Active!GL$2, 0)</f>
        <v>0</v>
      </c>
      <c r="GM9" s="231">
        <f>IF(COUNTIF($AV9:$AX9, [2]Active!$HH$1)&gt;0, [2]Active!GM$2, 0)</f>
        <v>0</v>
      </c>
      <c r="GN9" s="232">
        <f>IF(COUNTIF($AY9:$BA9, [2]Active!$HH$1)&gt;0, [2]Active!GN$2, 0)</f>
        <v>0</v>
      </c>
      <c r="GO9" s="233">
        <f>IF(COUNTIF($BB9:$BD9, [2]Active!$HH$1)&gt;0, [2]Active!GO$2, 0)</f>
        <v>0</v>
      </c>
      <c r="GP9" s="233">
        <f>IF(COUNTIF($BE9:$BG9, [2]Active!$HH$1)&gt;0, [2]Active!GP$2, 0)</f>
        <v>0</v>
      </c>
      <c r="GQ9" s="233">
        <f>IF(COUNTIF($BH9:$BJ9, [2]Active!$HH$1)&gt;0, [2]Active!GQ$2, 0)</f>
        <v>0</v>
      </c>
      <c r="GR9" s="233">
        <f>IF(COUNTIF($BK9:$BM9, [2]Active!$HH$1)&gt;0, [2]Active!GR$2, 0)</f>
        <v>0</v>
      </c>
      <c r="GS9" s="233">
        <f>IF(COUNTIF($BN9:$BP9, [2]Active!$HH$1)&gt;0, [2]Active!GS$2, 0)</f>
        <v>0</v>
      </c>
      <c r="GT9" s="233">
        <f>IF(COUNTIF($BQ9:$BS9, [2]Active!$HH$1)&gt;0, [2]Active!GT$2, 0)</f>
        <v>0</v>
      </c>
      <c r="GU9" s="233">
        <f>IF(COUNTIF($BT9:$BV9, [2]Active!$HH$1)&gt;0, [2]Active!GU$2, 0)</f>
        <v>0</v>
      </c>
      <c r="GV9" s="234">
        <f>IF(COUNTIF($BW9:$BY9, [2]Active!$HH$1)&gt;0, [2]Active!GV$2, 0)</f>
        <v>0</v>
      </c>
      <c r="GW9" s="235">
        <f>IF(COUNTIF($BZ9:$CB9, [2]Active!$HH$1)&gt;0, [2]Active!GW$2, 0)</f>
        <v>0</v>
      </c>
      <c r="GX9" s="235">
        <f>IF(COUNTIF($CC9:$CE9, [2]Active!$HH$1)&gt;0, [2]Active!GX$2, 0)</f>
        <v>0</v>
      </c>
      <c r="GY9" s="235">
        <f>IF(COUNTIF($CF9:$CH9, [2]Active!$HH$1)&gt;0, [2]Active!GY$2, 0)</f>
        <v>0</v>
      </c>
      <c r="GZ9" s="235">
        <f>IF(COUNTIF($CI9:$CK9, [2]Active!$HH$1)&gt;0, [2]Active!GZ$2, 0)</f>
        <v>0</v>
      </c>
      <c r="HA9" s="235">
        <f>IF(COUNTIF($CL9:$CN9, [2]Active!$HH$1)&gt;0, [2]Active!HA$2, 0)</f>
        <v>0</v>
      </c>
      <c r="HB9" s="235">
        <f>IF(COUNTIF($CO9:$CQ9, [2]Active!$HH$1)&gt;0, [2]Active!HB$2, 0)</f>
        <v>0</v>
      </c>
      <c r="HC9" s="235">
        <f>IF(COUNTIF($CR9:$CT9, [2]Active!$HH$1)&gt;0, [2]Active!HC$2, 0)</f>
        <v>0</v>
      </c>
      <c r="HD9" s="235">
        <f>IF(COUNTIF($CU9:$CW9, [2]Active!$HH$1)&gt;0, [2]Active!HD$2, 0)</f>
        <v>0</v>
      </c>
      <c r="HE9" s="235">
        <f>IF(COUNTIF($CX9:$CZ9, [2]Active!$HH$1)&gt;0, [2]Active!HE$2, 0)</f>
        <v>0</v>
      </c>
      <c r="HF9" s="235">
        <f>IF(COUNTIF($DA9:$DC9, [2]Active!$HH$1)&gt;0, [2]Active!HF$2, 0)</f>
        <v>0</v>
      </c>
      <c r="HG9" s="235">
        <f>IF(COUNTIF($DD9:$DF9, [2]Active!$HH$1)&gt;0, [2]Active!HG$2, 0)</f>
        <v>0</v>
      </c>
      <c r="HH9" s="236">
        <f t="shared" si="3"/>
        <v>0</v>
      </c>
      <c r="HI9" s="238"/>
      <c r="HJ9" s="237">
        <f>IF(MAX($N9:$Q9)&gt;=40, [2]Active!HJ$2, 0)</f>
        <v>3</v>
      </c>
      <c r="HK9" s="229">
        <f>IF(MAX($R9:$U9)&gt;=40, [2]Active!HK$2, 0)</f>
        <v>0</v>
      </c>
      <c r="HL9" s="229">
        <f>IF(MAX($V9:$Y9)&gt;=40, [2]Active!HL$2, 0)</f>
        <v>3</v>
      </c>
      <c r="HM9" s="229">
        <f>IF(MAX($Z9:$AA9)&gt;=40, [2]Active!HM$2, 0)</f>
        <v>0</v>
      </c>
      <c r="HN9" s="229">
        <f>IF(MAX($AB9:$AC9)&gt;=40, [2]Active!HN$2, 0)</f>
        <v>2</v>
      </c>
      <c r="HO9" s="230">
        <f>IF(MAX($AD9:$AF9)&gt;=40, [2]Active!HO$2, 0)</f>
        <v>20</v>
      </c>
      <c r="HP9" s="231">
        <f>IF(MAX($AG9:$AI9)&gt;=40, [2]Active!HP$2, 0)</f>
        <v>20</v>
      </c>
      <c r="HQ9" s="231">
        <f>IF(MAX($AJ9:$AL9)&gt;=40, [2]Active!HQ$2, 0)</f>
        <v>20</v>
      </c>
      <c r="HR9" s="231">
        <f>IF(MAX($AM9:$AO9)&gt;=40, [2]Active!HR$2, 0)</f>
        <v>20</v>
      </c>
      <c r="HS9" s="231">
        <f>IF(MAX($AP9:$AR9)&gt;=40, [2]Active!HS$2, 0)</f>
        <v>10</v>
      </c>
      <c r="HT9" s="231">
        <f>IF(MAX($AS9:$AU9)&gt;=40, [2]Active!HT$2, 0)</f>
        <v>20</v>
      </c>
      <c r="HU9" s="231">
        <f>IF(MAX($AV9:$AX9)&gt;=40, [2]Active!HU$2, 0)</f>
        <v>10</v>
      </c>
      <c r="HV9" s="232">
        <f>IF(MAX($AY9:$BA9)&gt;=40, [2]Active!HV$2, 0)</f>
        <v>20</v>
      </c>
      <c r="HW9" s="233">
        <f>IF(MAX($BB9:$BD9)&gt;=40, [2]Active!HW$2, 0)</f>
        <v>20</v>
      </c>
      <c r="HX9" s="233">
        <f>IF(MAX($BE9:$BG9)&gt;=40, [2]Active!HX$2, 0)</f>
        <v>20</v>
      </c>
      <c r="HY9" s="233">
        <f>IF(MAX($BH9:$BJ9)&gt;=40, [2]Active!HY$2, 0)</f>
        <v>20</v>
      </c>
      <c r="HZ9" s="233">
        <f>IF(MAX($BK9:$BM9)&gt;=40, [2]Active!HZ$2, 0)</f>
        <v>10</v>
      </c>
      <c r="IA9" s="233">
        <f>IF(MAX($BN9:$BP9)&gt;=40, [2]Active!IA$2, 0)</f>
        <v>20</v>
      </c>
      <c r="IB9" s="233">
        <f>IF(MAX($BQ9:$BS9)&gt;=40, [2]Active!IB$2, 0)</f>
        <v>10</v>
      </c>
      <c r="IC9" s="233">
        <f>IF(MAX($BT9:$BV9)&gt;=40, [2]Active!IC$2, 0)</f>
        <v>6</v>
      </c>
      <c r="ID9" s="234">
        <f>IF(MAX($BW9:$BY9)&gt;=40, [2]Active!ID$2, 0)</f>
        <v>20</v>
      </c>
      <c r="IE9" s="235">
        <f>IF(MAX($BZ9:$CB9)&gt;=40, [2]Active!IE$2, 0)</f>
        <v>20</v>
      </c>
      <c r="IF9" s="235">
        <f>IF(MAX($CC9:$CE9)&gt;=40, [2]Active!IF$2, 0)</f>
        <v>10</v>
      </c>
      <c r="IG9" s="235">
        <f>IF(MAX($CF9:$CH9)&gt;=40, [2]Active!IG$2, 0)</f>
        <v>0</v>
      </c>
      <c r="IH9" s="235">
        <f>IF(MAX($CI9:$CK9)&gt;=40, [2]Active!IH$2, 0)</f>
        <v>0</v>
      </c>
      <c r="II9" s="235">
        <f>IF(MAX($CL9:$CN9)&gt;=40, [2]Active!II$2, 0)</f>
        <v>30</v>
      </c>
      <c r="IJ9" s="235">
        <f>IF(MAX($CO9:$CQ9)&gt;=40, [2]Active!IJ$2, 0)</f>
        <v>0</v>
      </c>
      <c r="IK9" s="235">
        <f>IF(MAX($CR9:$CT9)&gt;=40, [2]Active!IK$2, 0)</f>
        <v>0</v>
      </c>
      <c r="IL9" s="235">
        <f>IF(MAX($CU9:$CW9)&gt;=40, [2]Active!IL$2, 0)</f>
        <v>20</v>
      </c>
      <c r="IM9" s="235">
        <f>IF(MAX($CX9:$CZ9)&gt;=40, [2]Active!IM$2, 0)</f>
        <v>0</v>
      </c>
      <c r="IN9" s="235">
        <f>IF(MAX($DA9:$DC9)&gt;=40, [2]Active!IN$2, 0)</f>
        <v>0</v>
      </c>
      <c r="IO9" s="235">
        <f>IF(MAX($DD9:$DF9)&gt;=40, [2]Active!IO$2, 0)</f>
        <v>20</v>
      </c>
      <c r="IP9" s="392">
        <f t="shared" si="4"/>
        <v>360</v>
      </c>
      <c r="IQ9" s="392">
        <f t="shared" si="5"/>
        <v>14</v>
      </c>
      <c r="JK9" s="13"/>
      <c r="JL9" s="13"/>
    </row>
    <row r="10" spans="1:272" ht="15" customHeight="1" x14ac:dyDescent="0.25">
      <c r="A10" s="13" t="s">
        <v>1205</v>
      </c>
      <c r="B10" s="368">
        <v>13</v>
      </c>
      <c r="C10" s="12" t="s">
        <v>1206</v>
      </c>
      <c r="D10" s="399">
        <v>43556</v>
      </c>
      <c r="E10" s="17">
        <v>9</v>
      </c>
      <c r="F10" s="6">
        <v>9658794</v>
      </c>
      <c r="G10" s="17">
        <v>123</v>
      </c>
      <c r="H10" s="17"/>
      <c r="I10" s="20"/>
      <c r="J10" s="6" t="s">
        <v>213</v>
      </c>
      <c r="K10" s="6" t="s">
        <v>213</v>
      </c>
      <c r="L10" s="400"/>
      <c r="M10" s="401" t="s">
        <v>1207</v>
      </c>
      <c r="N10" s="21">
        <v>62.8</v>
      </c>
      <c r="O10" s="103"/>
      <c r="P10" s="654"/>
      <c r="Q10" s="657"/>
      <c r="R10" s="21" t="s">
        <v>1201</v>
      </c>
      <c r="S10" s="103"/>
      <c r="T10" s="654"/>
      <c r="U10" s="716"/>
      <c r="V10" s="21">
        <v>69.099999999999994</v>
      </c>
      <c r="W10" s="103"/>
      <c r="X10" s="654"/>
      <c r="Y10" s="657"/>
      <c r="Z10" s="21" t="s">
        <v>530</v>
      </c>
      <c r="AA10" s="267"/>
      <c r="AB10" s="717">
        <v>52.680000305175781</v>
      </c>
      <c r="AC10" s="267"/>
      <c r="AD10" s="656">
        <v>100</v>
      </c>
      <c r="AE10" s="654"/>
      <c r="AF10" s="657"/>
      <c r="AG10" s="656">
        <v>100</v>
      </c>
      <c r="AH10" s="654"/>
      <c r="AI10" s="657"/>
      <c r="AJ10" s="656">
        <v>100</v>
      </c>
      <c r="AK10" s="654"/>
      <c r="AL10" s="657"/>
      <c r="AM10" s="656">
        <v>100</v>
      </c>
      <c r="AN10" s="654"/>
      <c r="AO10" s="657"/>
      <c r="AP10" s="656">
        <v>100</v>
      </c>
      <c r="AQ10" s="654"/>
      <c r="AR10" s="657"/>
      <c r="AS10" s="656">
        <v>100</v>
      </c>
      <c r="AT10" s="654"/>
      <c r="AU10" s="657"/>
      <c r="AV10" s="656">
        <v>100</v>
      </c>
      <c r="AW10" s="654"/>
      <c r="AX10" s="657"/>
      <c r="AY10" s="21">
        <v>45</v>
      </c>
      <c r="AZ10" s="664">
        <v>52.5</v>
      </c>
      <c r="BA10" s="267"/>
      <c r="BB10" s="21">
        <v>68</v>
      </c>
      <c r="BC10" s="103"/>
      <c r="BD10" s="267"/>
      <c r="BE10" s="21">
        <v>56</v>
      </c>
      <c r="BF10" s="103"/>
      <c r="BG10" s="267"/>
      <c r="BH10" s="21">
        <v>65</v>
      </c>
      <c r="BI10" s="103"/>
      <c r="BJ10" s="267"/>
      <c r="BK10" s="21">
        <v>65</v>
      </c>
      <c r="BL10" s="103"/>
      <c r="BM10" s="267"/>
      <c r="BN10" s="21">
        <v>58</v>
      </c>
      <c r="BO10" s="103"/>
      <c r="BP10" s="267"/>
      <c r="BQ10" s="21">
        <v>49</v>
      </c>
      <c r="BR10" s="103"/>
      <c r="BS10" s="267"/>
      <c r="BT10" s="21">
        <v>75</v>
      </c>
      <c r="BU10" s="284"/>
      <c r="BV10" s="267"/>
      <c r="BW10" s="21"/>
      <c r="BX10" s="718">
        <v>40</v>
      </c>
      <c r="BY10" s="267"/>
      <c r="BZ10" s="21">
        <v>57</v>
      </c>
      <c r="CA10" s="103"/>
      <c r="CB10" s="267"/>
      <c r="CC10" s="21"/>
      <c r="CD10" s="103"/>
      <c r="CE10" s="103"/>
      <c r="CF10" s="103">
        <v>54</v>
      </c>
      <c r="CG10" s="103"/>
      <c r="CH10" s="267"/>
      <c r="CI10" s="21"/>
      <c r="CJ10" s="103"/>
      <c r="CK10" s="267"/>
      <c r="CL10" s="21">
        <v>40.799999237060547</v>
      </c>
      <c r="CM10" s="103"/>
      <c r="CN10" s="267"/>
      <c r="CO10" s="21">
        <v>41</v>
      </c>
      <c r="CP10" s="103"/>
      <c r="CQ10" s="267"/>
      <c r="CR10" s="21"/>
      <c r="CS10" s="103"/>
      <c r="CT10" s="267"/>
      <c r="CU10" s="21"/>
      <c r="CV10" s="103"/>
      <c r="CW10" s="267"/>
      <c r="CX10" s="21"/>
      <c r="CY10" s="103"/>
      <c r="CZ10" s="267"/>
      <c r="DA10" s="21">
        <v>47.400001525878906</v>
      </c>
      <c r="DB10" s="103"/>
      <c r="DC10" s="267"/>
      <c r="DD10" s="21"/>
      <c r="DE10" s="103"/>
      <c r="DF10" s="267"/>
      <c r="DG10" s="213"/>
      <c r="DH10" s="212"/>
      <c r="DI10" s="212"/>
      <c r="DJ10" s="279">
        <f>AVERAGE(AY10:DF10)</f>
        <v>54.246666717529294</v>
      </c>
      <c r="DK10" s="214"/>
      <c r="DL10" s="215">
        <f t="shared" si="0"/>
        <v>2.7123333358764645</v>
      </c>
      <c r="DM10" s="618">
        <f>COUNTIF(N10:DF10, [2]Active!DM$1)+COUNTIF(N10:DF10, [2]Active!DM$2)</f>
        <v>0</v>
      </c>
      <c r="DN10" s="228">
        <f>IF(COUNTIF($N10:$Q10, [2]Active!ET$1)&gt;0, [2]Active!DN$2, 0)</f>
        <v>0</v>
      </c>
      <c r="DO10" s="229">
        <f>IF(COUNTIF($R10:$U10, [2]Active!ET$1)&gt;0, [2]Active!DO$2, 0)</f>
        <v>0</v>
      </c>
      <c r="DP10" s="229">
        <f>IF(COUNTIF($V10:$Y10, [2]Active!ET$1)&gt;0, [2]Active!DP$2, 0)</f>
        <v>0</v>
      </c>
      <c r="DQ10" s="229">
        <f>IF(COUNTIF($Z10:$AA10, [2]Active!ET$1)&gt;0, [2]Active!DQ$2, 0)</f>
        <v>0</v>
      </c>
      <c r="DR10" s="229">
        <f>IF(COUNTIF($AB10:$AC10, [2]Active!ET$1)&gt;0, [2]Active!DR$2, 0)</f>
        <v>0</v>
      </c>
      <c r="DS10" s="230">
        <f>IF(COUNTIF($AD10:$AF10, [2]Active!$ET$1)&gt;0, [2]Active!DS$2, 0)</f>
        <v>0</v>
      </c>
      <c r="DT10" s="231">
        <f>IF(COUNTIF($AG10:$AI10, [2]Active!$ET$1)&gt;0, [2]Active!DT$2, 0)</f>
        <v>0</v>
      </c>
      <c r="DU10" s="231">
        <f>IF(COUNTIF($AJ10:$AL10, [2]Active!$ET$1)&gt;0, [2]Active!DU$2, 0)</f>
        <v>0</v>
      </c>
      <c r="DV10" s="231">
        <f>IF(COUNTIF($AM10:$AO10, [2]Active!$ET$1)&gt;0, [2]Active!DV$2, 0)</f>
        <v>0</v>
      </c>
      <c r="DW10" s="231">
        <f>IF(COUNTIF($AP10:$AR10, [2]Active!$ET$1)&gt;0, [2]Active!DW$2, 0)</f>
        <v>0</v>
      </c>
      <c r="DX10" s="231">
        <f>IF(COUNTIF($AS10:$AU10, [2]Active!$ET$1)&gt;0, [2]Active!DX$2, 0)</f>
        <v>0</v>
      </c>
      <c r="DY10" s="231">
        <f>IF(COUNTIF($AV10:$AX10, [2]Active!$ET$1)&gt;0, [2]Active!DY$2, 0)</f>
        <v>0</v>
      </c>
      <c r="DZ10" s="232">
        <f>IF(COUNTIF($AY10:$BA10, [2]Active!$ET$1)&gt;0, [2]Active!DZ$2, 0)</f>
        <v>0</v>
      </c>
      <c r="EA10" s="233">
        <f>IF(COUNTIF($BB10:$BD10, [2]Active!$ET$1)&gt;0, [2]Active!EA$2, 0)</f>
        <v>0</v>
      </c>
      <c r="EB10" s="233">
        <f>IF(COUNTIF($BE10:$BG10, [2]Active!$ET$1)&gt;0, [2]Active!EB$2, 0)</f>
        <v>0</v>
      </c>
      <c r="EC10" s="233">
        <f>IF(COUNTIF($BH10:$BJ10, [2]Active!$ET$1)&gt;0, [2]Active!EC$2, 0)</f>
        <v>0</v>
      </c>
      <c r="ED10" s="233">
        <f>IF(COUNTIF($BK10:$BM10, [2]Active!$ET$1)&gt;0, [2]Active!ED$2, 0)</f>
        <v>0</v>
      </c>
      <c r="EE10" s="233">
        <f>IF(COUNTIF($BN10:$BP10, [2]Active!$ET$1)&gt;0, [2]Active!EE$2, 0)</f>
        <v>0</v>
      </c>
      <c r="EF10" s="233">
        <f>IF(COUNTIF($BQ10:$BS10, [2]Active!$ET$1)&gt;0, [2]Active!EF$2, 0)</f>
        <v>0</v>
      </c>
      <c r="EG10" s="233">
        <f>IF(COUNTIF($BT10:$BV10, [2]Active!$ET$1)&gt;0, [2]Active!EG$2, 0)</f>
        <v>0</v>
      </c>
      <c r="EH10" s="234">
        <f>IF(COUNTIF($BW10:$BY10, [2]Active!$ET$1)&gt;0, [2]Active!EH$2, 0)</f>
        <v>0</v>
      </c>
      <c r="EI10" s="235">
        <f>IF(COUNTIF($BZ10:$CB10, [2]Active!$ET$1)&gt;0, [2]Active!EI$2, 0)</f>
        <v>0</v>
      </c>
      <c r="EJ10" s="235">
        <f>IF(COUNTIF($CC10:$CE10, [2]Active!$ET$1)&gt;0, [2]Active!EJ$2, 0)</f>
        <v>0</v>
      </c>
      <c r="EK10" s="235">
        <f>IF(COUNTIF($CF10:$CH10, [2]Active!$ET$1)&gt;0, [2]Active!EK$2, 0)</f>
        <v>0</v>
      </c>
      <c r="EL10" s="235">
        <f>IF(COUNTIF($CI10:$CK10, [2]Active!$ET$1)&gt;0, [2]Active!EL$2, 0)</f>
        <v>0</v>
      </c>
      <c r="EM10" s="235">
        <f>IF(COUNTIF($CL10:$CN10, [2]Active!$ET$1)&gt;0, [2]Active!EM$2, 0)</f>
        <v>0</v>
      </c>
      <c r="EN10" s="235">
        <f>IF(COUNTIF($CO10:$CQ10, [2]Active!$ET$1)&gt;0, [2]Active!EN$2, 0)</f>
        <v>0</v>
      </c>
      <c r="EO10" s="235">
        <f>IF(COUNTIF($CR10:$CT10, [2]Active!$ET$1)&gt;0, [2]Active!EO$2, 0)</f>
        <v>0</v>
      </c>
      <c r="EP10" s="235">
        <f>IF(COUNTIF($CU10:$CW10, [2]Active!$ET$1)&gt;0, [2]Active!EP$2, 0)</f>
        <v>0</v>
      </c>
      <c r="EQ10" s="235">
        <f>IF(COUNTIF($CX10:$CZ10, [2]Active!$ET$1)&gt;0, [2]Active!EQ$2, 0)</f>
        <v>0</v>
      </c>
      <c r="ER10" s="235">
        <f>IF(COUNTIF($DA10:$DC10, [2]Active!$ET$1)&gt;0, [2]Active!ER$2, 0)</f>
        <v>0</v>
      </c>
      <c r="ES10" s="235">
        <f>IF(COUNTIF($DD10:$DF10, [2]Active!$ET$1)&gt;0, [2]Active!ES$2, 0)</f>
        <v>0</v>
      </c>
      <c r="ET10" s="236">
        <f t="shared" si="1"/>
        <v>0</v>
      </c>
      <c r="EU10" s="237">
        <f>IF(COUNTIF($N10:$Q10, [2]Active!GA$1)&gt;0, [2]Active!EU$2, 0)</f>
        <v>0</v>
      </c>
      <c r="EV10" s="229">
        <f>IF(COUNTIF($R10:$U10, [2]Active!GA$1)&gt;0, [2]Active!EV$2, 0)</f>
        <v>0</v>
      </c>
      <c r="EW10" s="229">
        <f>IF(COUNTIF($V10:$Y10, [2]Active!GA$1)&gt;0, [2]Active!EW$2, 0)</f>
        <v>0</v>
      </c>
      <c r="EX10" s="229">
        <f>IF(COUNTIF($Z10:$AA10, [2]Active!GA$1)&gt;0, [2]Active!EX$2, 0)</f>
        <v>0</v>
      </c>
      <c r="EY10" s="229">
        <f>IF(COUNTIF($AB10:$AC10, [2]Active!GA$1)&gt;0, [2]Active!EY$2, 0)</f>
        <v>0</v>
      </c>
      <c r="EZ10" s="230">
        <f>IF(COUNTIF($AD10:$AF10, [2]Active!$GA$1)&gt;0, [2]Active!EZ$2, 0)</f>
        <v>0</v>
      </c>
      <c r="FA10" s="231">
        <f>IF(COUNTIF($AG10:$AI10, [2]Active!$GA$1)&gt;0, [2]Active!FA$2, 0)</f>
        <v>0</v>
      </c>
      <c r="FB10" s="231">
        <f>IF(COUNTIF($AJ10:$AL10, [2]Active!$GA$1)&gt;0, [2]Active!FB$2, 0)</f>
        <v>0</v>
      </c>
      <c r="FC10" s="231">
        <f>IF(COUNTIF($AM10:$AO10, [2]Active!$GA$1)&gt;0, [2]Active!FC$2, 0)</f>
        <v>0</v>
      </c>
      <c r="FD10" s="231">
        <f>IF(COUNTIF($AP10:$AR10, [2]Active!$GA$1)&gt;0, [2]Active!FD$2, 0)</f>
        <v>0</v>
      </c>
      <c r="FE10" s="231">
        <f>IF(COUNTIF($AS10:$AU10, [2]Active!$GA$1)&gt;0, [2]Active!FE$2, 0)</f>
        <v>0</v>
      </c>
      <c r="FF10" s="231">
        <f>IF(COUNTIF($AV10:$AX10, [2]Active!$GA$1)&gt;0, [2]Active!FF$2, 0)</f>
        <v>0</v>
      </c>
      <c r="FG10" s="232">
        <f>IF(COUNTIF($AY10:$BA10, [2]Active!$GA$1)&gt;0, [2]Active!FG$2, 0)</f>
        <v>0</v>
      </c>
      <c r="FH10" s="233">
        <f>IF(COUNTIF($BB10:$BD10, [2]Active!$GA$1)&gt;0, [2]Active!FH$2, 0)</f>
        <v>0</v>
      </c>
      <c r="FI10" s="233">
        <f>IF(COUNTIF($BE10:$BG10, [2]Active!$GA$1)&gt;0, [2]Active!FI$2, 0)</f>
        <v>0</v>
      </c>
      <c r="FJ10" s="233">
        <f>IF(COUNTIF($BH10:$BJ10, [2]Active!$GA$1)&gt;0, [2]Active!FJ$2, 0)</f>
        <v>0</v>
      </c>
      <c r="FK10" s="233">
        <f>IF(COUNTIF($BK10:$BM10, [2]Active!$GA$1)&gt;0, [2]Active!FK$2, 0)</f>
        <v>0</v>
      </c>
      <c r="FL10" s="233">
        <f>IF(COUNTIF($BN10:$BP10, [2]Active!$GA$1)&gt;0, [2]Active!FL$2, 0)</f>
        <v>0</v>
      </c>
      <c r="FM10" s="233">
        <f>IF(COUNTIF($BQ10:$BS10, [2]Active!$GA$1)&gt;0, [2]Active!FM$2, 0)</f>
        <v>0</v>
      </c>
      <c r="FN10" s="233">
        <f>IF(COUNTIF($BT10:$BV10, [2]Active!$GA$1)&gt;0, [2]Active!FN$2, 0)</f>
        <v>0</v>
      </c>
      <c r="FO10" s="234">
        <f>IF(COUNTIF($BW10:$BY10, [2]Active!$GA$1)&gt;0, [2]Active!FO$2, 0)</f>
        <v>0</v>
      </c>
      <c r="FP10" s="235">
        <f>IF(COUNTIF($BZ10:$CB10, [2]Active!$GA$1)&gt;0, [2]Active!FP$2, 0)</f>
        <v>0</v>
      </c>
      <c r="FQ10" s="235">
        <f>IF(COUNTIF($CC10:$CE10, [2]Active!$GA$1)&gt;0, [2]Active!FQ$2, 0)</f>
        <v>0</v>
      </c>
      <c r="FR10" s="235">
        <f>IF(COUNTIF($CF10:$CH10, [2]Active!$GA$1)&gt;0, [2]Active!FR$2, 0)</f>
        <v>0</v>
      </c>
      <c r="FS10" s="235">
        <f>IF(COUNTIF($CI10:$CK10, [2]Active!$GA$1)&gt;0, [2]Active!FS$2, 0)</f>
        <v>0</v>
      </c>
      <c r="FT10" s="235">
        <f>IF(COUNTIF($CL10:$CN10, [2]Active!$GA$1)&gt;0, [2]Active!FT$2, 0)</f>
        <v>0</v>
      </c>
      <c r="FU10" s="235">
        <f>IF(COUNTIF($CO10:$CQ10, [2]Active!$GA$1)&gt;0, [2]Active!FU$2, 0)</f>
        <v>0</v>
      </c>
      <c r="FV10" s="235">
        <f>IF(COUNTIF($CR10:$CT10, [2]Active!$GA$1)&gt;0, [2]Active!FV$2, 0)</f>
        <v>0</v>
      </c>
      <c r="FW10" s="235">
        <f>IF(COUNTIF($CU10:$CW10, [2]Active!$GA$1)&gt;0, [2]Active!FW$2, 0)</f>
        <v>0</v>
      </c>
      <c r="FX10" s="235">
        <f>IF(COUNTIF($CX10:$CZ10, [2]Active!$GA$1)&gt;0, [2]Active!FX$2, 0)</f>
        <v>0</v>
      </c>
      <c r="FY10" s="235">
        <f>IF(COUNTIF($DA10:$DC10, [2]Active!$GA$1)&gt;0, [2]Active!FY$2, 0)</f>
        <v>0</v>
      </c>
      <c r="FZ10" s="235">
        <f>IF(COUNTIF($DD10:$DF10, [2]Active!$GA$1)&gt;0, [2]Active!FZ$2, 0)</f>
        <v>0</v>
      </c>
      <c r="GA10" s="236">
        <f t="shared" si="2"/>
        <v>0</v>
      </c>
      <c r="GB10" s="237">
        <f>IF(COUNTIF($N10:$Q10, [2]Active!HH$1)&gt;0, [2]Active!GB$2, 0)</f>
        <v>0</v>
      </c>
      <c r="GC10" s="229">
        <f>IF(COUNTIF($R10:$U10, [2]Active!HH$1)&gt;0, [2]Active!GC$2, 0)</f>
        <v>0</v>
      </c>
      <c r="GD10" s="229">
        <f>IF(COUNTIF($V10:$Y10, [2]Active!HH$1)&gt;0, [2]Active!GD$2, 0)</f>
        <v>0</v>
      </c>
      <c r="GE10" s="229">
        <f>IF(COUNTIF($Z10:$AA10, [2]Active!HH$1)&gt;0, [2]Active!GE$2, 0)</f>
        <v>0</v>
      </c>
      <c r="GF10" s="229">
        <f>IF(COUNTIF($AB10:$AC10, [2]Active!HH$1)&gt;0, [2]Active!GF$2, 0)</f>
        <v>0</v>
      </c>
      <c r="GG10" s="230">
        <f>IF(COUNTIF($AD10:$AF10, [2]Active!$HH$1)&gt;0, [2]Active!GG$2, 0)</f>
        <v>0</v>
      </c>
      <c r="GH10" s="231">
        <f>IF(COUNTIF($AG10:$AI10, [2]Active!$HH$1)&gt;0, [2]Active!GH$2, 0)</f>
        <v>0</v>
      </c>
      <c r="GI10" s="231">
        <f>IF(COUNTIF($AJ10:$AL10, [2]Active!$HH$1)&gt;0, [2]Active!GI$2, 0)</f>
        <v>0</v>
      </c>
      <c r="GJ10" s="231">
        <f>IF(COUNTIF($AM10:$AO10, [2]Active!$HH$1)&gt;0, [2]Active!GJ$2, 0)</f>
        <v>0</v>
      </c>
      <c r="GK10" s="231">
        <f>IF(COUNTIF($AP10:$AR10, [2]Active!$HH$1)&gt;0, [2]Active!GK$2, 0)</f>
        <v>0</v>
      </c>
      <c r="GL10" s="231">
        <f>IF(COUNTIF($AS10:$AU10, [2]Active!$HH$1)&gt;0, [2]Active!GL$2, 0)</f>
        <v>0</v>
      </c>
      <c r="GM10" s="231">
        <f>IF(COUNTIF($AV10:$AX10, [2]Active!$HH$1)&gt;0, [2]Active!GM$2, 0)</f>
        <v>0</v>
      </c>
      <c r="GN10" s="232">
        <f>IF(COUNTIF($AY10:$BA10, [2]Active!$HH$1)&gt;0, [2]Active!GN$2, 0)</f>
        <v>0</v>
      </c>
      <c r="GO10" s="233">
        <f>IF(COUNTIF($BB10:$BD10, [2]Active!$HH$1)&gt;0, [2]Active!GO$2, 0)</f>
        <v>0</v>
      </c>
      <c r="GP10" s="233">
        <f>IF(COUNTIF($BE10:$BG10, [2]Active!$HH$1)&gt;0, [2]Active!GP$2, 0)</f>
        <v>0</v>
      </c>
      <c r="GQ10" s="233">
        <f>IF(COUNTIF($BH10:$BJ10, [2]Active!$HH$1)&gt;0, [2]Active!GQ$2, 0)</f>
        <v>0</v>
      </c>
      <c r="GR10" s="233">
        <f>IF(COUNTIF($BK10:$BM10, [2]Active!$HH$1)&gt;0, [2]Active!GR$2, 0)</f>
        <v>0</v>
      </c>
      <c r="GS10" s="233">
        <f>IF(COUNTIF($BN10:$BP10, [2]Active!$HH$1)&gt;0, [2]Active!GS$2, 0)</f>
        <v>0</v>
      </c>
      <c r="GT10" s="233">
        <f>IF(COUNTIF($BQ10:$BS10, [2]Active!$HH$1)&gt;0, [2]Active!GT$2, 0)</f>
        <v>0</v>
      </c>
      <c r="GU10" s="233">
        <f>IF(COUNTIF($BT10:$BV10, [2]Active!$HH$1)&gt;0, [2]Active!GU$2, 0)</f>
        <v>0</v>
      </c>
      <c r="GV10" s="234">
        <f>IF(COUNTIF($BW10:$BY10, [2]Active!$HH$1)&gt;0, [2]Active!GV$2, 0)</f>
        <v>0</v>
      </c>
      <c r="GW10" s="235">
        <f>IF(COUNTIF($BZ10:$CB10, [2]Active!$HH$1)&gt;0, [2]Active!GW$2, 0)</f>
        <v>0</v>
      </c>
      <c r="GX10" s="235">
        <f>IF(COUNTIF($CC10:$CE10, [2]Active!$HH$1)&gt;0, [2]Active!GX$2, 0)</f>
        <v>0</v>
      </c>
      <c r="GY10" s="235">
        <f>IF(COUNTIF($CF10:$CH10, [2]Active!$HH$1)&gt;0, [2]Active!GY$2, 0)</f>
        <v>0</v>
      </c>
      <c r="GZ10" s="235">
        <f>IF(COUNTIF($CI10:$CK10, [2]Active!$HH$1)&gt;0, [2]Active!GZ$2, 0)</f>
        <v>0</v>
      </c>
      <c r="HA10" s="235">
        <f>IF(COUNTIF($CL10:$CN10, [2]Active!$HH$1)&gt;0, [2]Active!HA$2, 0)</f>
        <v>0</v>
      </c>
      <c r="HB10" s="235">
        <f>IF(COUNTIF($CO10:$CQ10, [2]Active!$HH$1)&gt;0, [2]Active!HB$2, 0)</f>
        <v>0</v>
      </c>
      <c r="HC10" s="235">
        <f>IF(COUNTIF($CR10:$CT10, [2]Active!$HH$1)&gt;0, [2]Active!HC$2, 0)</f>
        <v>0</v>
      </c>
      <c r="HD10" s="235">
        <f>IF(COUNTIF($CU10:$CW10, [2]Active!$HH$1)&gt;0, [2]Active!HD$2, 0)</f>
        <v>0</v>
      </c>
      <c r="HE10" s="235">
        <f>IF(COUNTIF($CX10:$CZ10, [2]Active!$HH$1)&gt;0, [2]Active!HE$2, 0)</f>
        <v>0</v>
      </c>
      <c r="HF10" s="235">
        <f>IF(COUNTIF($DA10:$DC10, [2]Active!$HH$1)&gt;0, [2]Active!HF$2, 0)</f>
        <v>0</v>
      </c>
      <c r="HG10" s="235">
        <f>IF(COUNTIF($DD10:$DF10, [2]Active!$HH$1)&gt;0, [2]Active!HG$2, 0)</f>
        <v>0</v>
      </c>
      <c r="HH10" s="236">
        <f t="shared" si="3"/>
        <v>0</v>
      </c>
      <c r="HI10" s="238"/>
      <c r="HJ10" s="237">
        <f>IF(MAX($N10:$Q10)&gt;=40, [2]Active!HJ$2, 0)</f>
        <v>3</v>
      </c>
      <c r="HK10" s="229">
        <f>IF(MAX($R10:$U10)&gt;=40, [2]Active!HK$2, 0)</f>
        <v>0</v>
      </c>
      <c r="HL10" s="229">
        <f>IF(MAX($V10:$Y10)&gt;=40, [2]Active!HL$2, 0)</f>
        <v>3</v>
      </c>
      <c r="HM10" s="229">
        <f>IF(MAX($Z10:$AA10)&gt;=40, [2]Active!HM$2, 0)</f>
        <v>0</v>
      </c>
      <c r="HN10" s="229">
        <f>IF(MAX($AB10:$AC10)&gt;=40, [2]Active!HN$2, 0)</f>
        <v>2</v>
      </c>
      <c r="HO10" s="230">
        <f>IF(MAX($AD10:$AF10)&gt;=40, [2]Active!HO$2, 0)</f>
        <v>20</v>
      </c>
      <c r="HP10" s="231">
        <f>IF(MAX($AG10:$AI10)&gt;=40, [2]Active!HP$2, 0)</f>
        <v>20</v>
      </c>
      <c r="HQ10" s="231">
        <f>IF(MAX($AJ10:$AL10)&gt;=40, [2]Active!HQ$2, 0)</f>
        <v>20</v>
      </c>
      <c r="HR10" s="231">
        <f>IF(MAX($AM10:$AO10)&gt;=40, [2]Active!HR$2, 0)</f>
        <v>20</v>
      </c>
      <c r="HS10" s="231">
        <f>IF(MAX($AP10:$AR10)&gt;=40, [2]Active!HS$2, 0)</f>
        <v>10</v>
      </c>
      <c r="HT10" s="231">
        <f>IF(MAX($AS10:$AU10)&gt;=40, [2]Active!HT$2, 0)</f>
        <v>20</v>
      </c>
      <c r="HU10" s="231">
        <f>IF(MAX($AV10:$AX10)&gt;=40, [2]Active!HU$2, 0)</f>
        <v>10</v>
      </c>
      <c r="HV10" s="232">
        <f>IF(MAX($AY10:$BA10)&gt;=40, [2]Active!HV$2, 0)</f>
        <v>20</v>
      </c>
      <c r="HW10" s="233">
        <f>IF(MAX($BB10:$BD10)&gt;=40, [2]Active!HW$2, 0)</f>
        <v>20</v>
      </c>
      <c r="HX10" s="233">
        <f>IF(MAX($BE10:$BG10)&gt;=40, [2]Active!HX$2, 0)</f>
        <v>20</v>
      </c>
      <c r="HY10" s="233">
        <f>IF(MAX($BH10:$BJ10)&gt;=40, [2]Active!HY$2, 0)</f>
        <v>20</v>
      </c>
      <c r="HZ10" s="233">
        <f>IF(MAX($BK10:$BM10)&gt;=40, [2]Active!HZ$2, 0)</f>
        <v>10</v>
      </c>
      <c r="IA10" s="233">
        <f>IF(MAX($BN10:$BP10)&gt;=40, [2]Active!IA$2, 0)</f>
        <v>20</v>
      </c>
      <c r="IB10" s="233">
        <f>IF(MAX($BQ10:$BS10)&gt;=40, [2]Active!IB$2, 0)</f>
        <v>10</v>
      </c>
      <c r="IC10" s="233">
        <f>IF(MAX($BT10:$BV10)&gt;=40, [2]Active!IC$2, 0)</f>
        <v>6</v>
      </c>
      <c r="ID10" s="234">
        <f>IF(MAX($BW10:$BY10)&gt;=40, [2]Active!ID$2, 0)</f>
        <v>20</v>
      </c>
      <c r="IE10" s="235">
        <f>IF(MAX($BZ10:$CB10)&gt;=40, [2]Active!IE$2, 0)</f>
        <v>20</v>
      </c>
      <c r="IF10" s="235">
        <f>IF(MAX($CC10:$CE10)&gt;=40, [2]Active!IF$2, 0)</f>
        <v>0</v>
      </c>
      <c r="IG10" s="235">
        <f>IF(MAX($CF10:$CH10)&gt;=40, [2]Active!IG$2, 0)</f>
        <v>10</v>
      </c>
      <c r="IH10" s="235">
        <f>IF(MAX($CI10:$CK10)&gt;=40, [2]Active!IH$2, 0)</f>
        <v>0</v>
      </c>
      <c r="II10" s="235">
        <f>IF(MAX($CL10:$CN10)&gt;=40, [2]Active!II$2, 0)</f>
        <v>30</v>
      </c>
      <c r="IJ10" s="235">
        <f>IF(MAX($CO10:$CQ10)&gt;=40, [2]Active!IJ$2, 0)</f>
        <v>20</v>
      </c>
      <c r="IK10" s="235">
        <f>IF(MAX($CR10:$CT10)&gt;=40, [2]Active!IK$2, 0)</f>
        <v>0</v>
      </c>
      <c r="IL10" s="235">
        <f>IF(MAX($CU10:$CW10)&gt;=40, [2]Active!IL$2, 0)</f>
        <v>0</v>
      </c>
      <c r="IM10" s="235">
        <f>IF(MAX($CX10:$CZ10)&gt;=40, [2]Active!IM$2, 0)</f>
        <v>0</v>
      </c>
      <c r="IN10" s="235">
        <f>IF(MAX($DA10:$DC10)&gt;=40, [2]Active!IN$2, 0)</f>
        <v>20</v>
      </c>
      <c r="IO10" s="235">
        <f>IF(MAX($DD10:$DF10)&gt;=40, [2]Active!IO$2, 0)</f>
        <v>0</v>
      </c>
      <c r="IP10" s="392">
        <f t="shared" si="4"/>
        <v>360</v>
      </c>
      <c r="IQ10" s="392">
        <f t="shared" si="5"/>
        <v>14</v>
      </c>
      <c r="JK10" s="13"/>
      <c r="JL10" s="13"/>
    </row>
    <row r="11" spans="1:272" ht="15" customHeight="1" x14ac:dyDescent="0.25">
      <c r="B11" s="330"/>
      <c r="C11" s="369"/>
      <c r="D11" s="332"/>
      <c r="E11" s="330"/>
      <c r="F11" s="330"/>
      <c r="G11" s="330"/>
      <c r="H11" s="330"/>
      <c r="I11" s="333"/>
      <c r="J11" s="334"/>
      <c r="K11" s="334"/>
      <c r="L11" s="335"/>
      <c r="M11" s="336"/>
      <c r="N11" s="337"/>
      <c r="O11" s="338"/>
      <c r="P11" s="338"/>
      <c r="Q11" s="339"/>
      <c r="R11" s="337"/>
      <c r="S11" s="338"/>
      <c r="T11" s="338"/>
      <c r="U11" s="371"/>
      <c r="V11" s="337"/>
      <c r="W11" s="338"/>
      <c r="X11" s="338"/>
      <c r="Y11" s="339"/>
      <c r="Z11" s="337"/>
      <c r="AA11" s="339"/>
      <c r="AB11" s="337"/>
      <c r="AC11" s="339"/>
      <c r="AD11" s="337"/>
      <c r="AE11" s="338"/>
      <c r="AF11" s="339"/>
      <c r="AG11" s="337"/>
      <c r="AH11" s="338"/>
      <c r="AI11" s="339"/>
      <c r="AJ11" s="337"/>
      <c r="AK11" s="338"/>
      <c r="AL11" s="339"/>
      <c r="AM11" s="337"/>
      <c r="AN11" s="338"/>
      <c r="AO11" s="339"/>
      <c r="AP11" s="337"/>
      <c r="AQ11" s="338"/>
      <c r="AR11" s="339"/>
      <c r="AS11" s="337"/>
      <c r="AT11" s="338"/>
      <c r="AU11" s="339"/>
      <c r="AV11" s="337"/>
      <c r="AW11" s="338"/>
      <c r="AX11" s="339"/>
      <c r="AY11" s="337"/>
      <c r="AZ11" s="338"/>
      <c r="BA11" s="339"/>
      <c r="BB11" s="337"/>
      <c r="BC11" s="338"/>
      <c r="BD11" s="339"/>
      <c r="BE11" s="337"/>
      <c r="BF11" s="338"/>
      <c r="BG11" s="339"/>
      <c r="BH11" s="337"/>
      <c r="BI11" s="338"/>
      <c r="BJ11" s="339"/>
      <c r="BK11" s="337"/>
      <c r="BL11" s="338"/>
      <c r="BM11" s="339"/>
      <c r="BN11" s="337"/>
      <c r="BO11" s="338"/>
      <c r="BP11" s="339"/>
      <c r="BQ11" s="337"/>
      <c r="BR11" s="338"/>
      <c r="BS11" s="339"/>
      <c r="BT11" s="337"/>
      <c r="BU11" s="338"/>
      <c r="BV11" s="339"/>
      <c r="BW11" s="337"/>
      <c r="BX11" s="338"/>
      <c r="BY11" s="339"/>
      <c r="BZ11" s="337"/>
      <c r="CA11" s="338"/>
      <c r="CB11" s="339"/>
      <c r="CC11" s="337"/>
      <c r="CD11" s="340"/>
      <c r="CE11" s="339"/>
      <c r="CF11" s="337"/>
      <c r="CG11" s="338"/>
      <c r="CH11" s="339"/>
      <c r="CI11" s="337"/>
      <c r="CJ11" s="338"/>
      <c r="CK11" s="339"/>
      <c r="CL11" s="337"/>
      <c r="CM11" s="338"/>
      <c r="CN11" s="338"/>
      <c r="CO11" s="338"/>
      <c r="CP11" s="338"/>
      <c r="CQ11" s="339"/>
      <c r="CR11" s="337"/>
      <c r="CS11" s="338"/>
      <c r="CT11" s="339"/>
      <c r="CU11" s="337"/>
      <c r="CV11" s="338"/>
      <c r="CW11" s="339"/>
      <c r="CX11" s="337"/>
      <c r="CY11" s="338"/>
      <c r="CZ11" s="339"/>
      <c r="DA11" s="337"/>
      <c r="DB11" s="338"/>
      <c r="DC11" s="339"/>
      <c r="DD11" s="337"/>
      <c r="DE11" s="338"/>
      <c r="DF11" s="339"/>
      <c r="DG11" s="337"/>
      <c r="DH11" s="338"/>
      <c r="DI11" s="339"/>
      <c r="DJ11" s="337"/>
      <c r="DK11" s="338"/>
      <c r="DL11" s="339"/>
      <c r="DM11" s="337"/>
      <c r="DN11" s="338"/>
      <c r="DO11" s="339"/>
      <c r="DP11" s="331"/>
      <c r="DQ11" s="341"/>
      <c r="DR11" s="341"/>
      <c r="DS11" s="342"/>
      <c r="DT11" s="336"/>
      <c r="DU11" s="343"/>
      <c r="DV11" s="344"/>
      <c r="DW11" s="345"/>
      <c r="DX11" s="346"/>
      <c r="DY11" s="346"/>
      <c r="DZ11" s="346"/>
      <c r="EA11" s="346"/>
      <c r="EB11" s="347"/>
      <c r="EC11" s="348"/>
      <c r="ED11" s="348"/>
      <c r="EE11" s="348"/>
      <c r="EF11" s="348"/>
      <c r="EG11" s="348"/>
      <c r="EH11" s="348"/>
      <c r="EI11" s="348"/>
      <c r="EJ11" s="348"/>
      <c r="EK11" s="349"/>
      <c r="EL11" s="350"/>
      <c r="EM11" s="350"/>
      <c r="EN11" s="350"/>
      <c r="EO11" s="350"/>
      <c r="EP11" s="350"/>
      <c r="EQ11" s="350"/>
      <c r="ER11" s="350"/>
      <c r="ES11" s="350"/>
      <c r="ET11" s="351"/>
      <c r="EU11" s="352"/>
      <c r="EV11" s="352"/>
      <c r="EW11" s="352"/>
      <c r="EX11" s="352"/>
      <c r="EY11" s="352"/>
      <c r="EZ11" s="352"/>
      <c r="FA11" s="352"/>
      <c r="FB11" s="352"/>
      <c r="FC11" s="352"/>
      <c r="FD11" s="352"/>
      <c r="FE11" s="352"/>
      <c r="FF11" s="353"/>
      <c r="FG11" s="345"/>
      <c r="FH11" s="346"/>
      <c r="FI11" s="346"/>
      <c r="FJ11" s="346"/>
      <c r="FK11" s="346"/>
      <c r="FL11" s="347"/>
      <c r="FM11" s="348"/>
      <c r="FN11" s="348"/>
      <c r="FO11" s="348"/>
      <c r="FP11" s="348"/>
      <c r="FQ11" s="348"/>
      <c r="FR11" s="348"/>
      <c r="FS11" s="348"/>
      <c r="FT11" s="348"/>
      <c r="FU11" s="349"/>
      <c r="FV11" s="350"/>
      <c r="FW11" s="350"/>
      <c r="FX11" s="350"/>
      <c r="FY11" s="350"/>
      <c r="FZ11" s="350"/>
      <c r="GA11" s="350"/>
      <c r="GB11" s="350"/>
      <c r="GC11" s="350"/>
      <c r="GD11" s="351"/>
      <c r="GE11" s="352"/>
      <c r="GF11" s="352"/>
      <c r="GG11" s="352"/>
      <c r="GH11" s="352"/>
      <c r="GI11" s="352"/>
      <c r="GJ11" s="352"/>
      <c r="GK11" s="352"/>
      <c r="GL11" s="352"/>
      <c r="GM11" s="352"/>
      <c r="GN11" s="352"/>
      <c r="GO11" s="352"/>
      <c r="GP11" s="353"/>
      <c r="GQ11" s="345"/>
      <c r="GR11" s="346"/>
      <c r="GS11" s="346"/>
      <c r="GT11" s="346"/>
      <c r="GU11" s="346"/>
      <c r="GV11" s="347"/>
      <c r="GW11" s="348"/>
      <c r="GX11" s="348"/>
      <c r="GY11" s="348"/>
      <c r="GZ11" s="348"/>
      <c r="HA11" s="348"/>
      <c r="HB11" s="348"/>
      <c r="HC11" s="348"/>
      <c r="HD11" s="348"/>
      <c r="HE11" s="349"/>
      <c r="HF11" s="350"/>
      <c r="HG11" s="350"/>
      <c r="HH11" s="350"/>
      <c r="HI11" s="350"/>
      <c r="HJ11" s="350"/>
      <c r="HK11" s="350"/>
      <c r="HL11" s="350"/>
      <c r="HM11" s="350"/>
      <c r="HN11" s="351"/>
      <c r="HO11" s="352"/>
      <c r="HP11" s="352"/>
      <c r="HQ11" s="352"/>
      <c r="HR11" s="352"/>
      <c r="HS11" s="352"/>
      <c r="HT11" s="352"/>
      <c r="HU11" s="352"/>
      <c r="HV11" s="352"/>
      <c r="HW11" s="352"/>
      <c r="HX11" s="352"/>
      <c r="HY11" s="352"/>
      <c r="HZ11" s="353"/>
      <c r="IA11" s="354"/>
      <c r="IB11" s="345"/>
      <c r="IC11" s="346"/>
      <c r="ID11" s="346"/>
      <c r="IE11" s="346"/>
      <c r="IF11" s="346"/>
      <c r="IG11" s="347"/>
      <c r="IH11" s="348"/>
      <c r="II11" s="348"/>
      <c r="IJ11" s="348"/>
      <c r="IK11" s="348"/>
      <c r="IL11" s="348"/>
      <c r="IM11" s="348"/>
      <c r="IN11" s="348"/>
      <c r="IO11" s="348"/>
      <c r="IP11" s="349"/>
      <c r="IQ11" s="350"/>
      <c r="IR11" s="350"/>
      <c r="IS11" s="350"/>
      <c r="IT11" s="350"/>
      <c r="IU11" s="350"/>
      <c r="IV11" s="350"/>
      <c r="IW11" s="350"/>
      <c r="IX11" s="350"/>
      <c r="IY11" s="351"/>
      <c r="IZ11" s="352"/>
      <c r="JA11" s="352"/>
      <c r="JB11" s="352"/>
      <c r="JC11" s="352"/>
      <c r="JD11" s="352"/>
      <c r="JE11" s="352"/>
      <c r="JF11" s="352"/>
      <c r="JG11" s="352"/>
      <c r="JH11" s="352"/>
      <c r="JI11" s="352"/>
      <c r="JJ11" s="352"/>
      <c r="JK11" s="391"/>
      <c r="JL11" s="391"/>
    </row>
    <row r="12" spans="1:272" ht="15" x14ac:dyDescent="0.25">
      <c r="C12" s="356" t="s">
        <v>371</v>
      </c>
      <c r="D12" s="310"/>
      <c r="E12" s="355">
        <f>COUNTIF(E7:E11, "G")</f>
        <v>0</v>
      </c>
      <c r="F12" s="311"/>
      <c r="G12" s="323"/>
      <c r="H12" s="311"/>
      <c r="I12" s="323"/>
      <c r="J12" s="323"/>
      <c r="K12" s="323"/>
      <c r="L12" s="323"/>
      <c r="M12" s="395"/>
      <c r="N12" s="324"/>
      <c r="O12" s="325"/>
      <c r="P12" s="325"/>
      <c r="Q12" s="326"/>
      <c r="R12" s="324"/>
      <c r="S12" s="325"/>
      <c r="T12" s="325"/>
      <c r="U12" s="325"/>
      <c r="V12" s="324"/>
      <c r="W12" s="325"/>
      <c r="X12" s="325"/>
      <c r="Y12" s="326"/>
      <c r="Z12" s="324"/>
      <c r="AA12" s="326"/>
      <c r="AB12" s="324"/>
      <c r="AC12" s="326"/>
      <c r="AD12" s="324"/>
      <c r="AE12" s="325"/>
      <c r="AF12" s="326"/>
      <c r="AG12" s="324"/>
      <c r="AH12" s="325"/>
      <c r="AI12" s="326"/>
      <c r="AJ12" s="324"/>
      <c r="AK12" s="325"/>
      <c r="AL12" s="326"/>
      <c r="AM12" s="324"/>
      <c r="AN12" s="325"/>
      <c r="AO12" s="326"/>
      <c r="AP12" s="324"/>
      <c r="AQ12" s="325"/>
      <c r="AR12" s="326"/>
      <c r="AS12" s="324"/>
      <c r="AT12" s="325"/>
      <c r="AU12" s="326"/>
      <c r="AV12" s="324"/>
      <c r="AW12" s="325"/>
      <c r="AX12" s="326"/>
      <c r="AY12" s="324"/>
      <c r="AZ12" s="325"/>
      <c r="BA12" s="326"/>
      <c r="BB12" s="324"/>
      <c r="BC12" s="325"/>
      <c r="BD12" s="326"/>
      <c r="BE12" s="324"/>
      <c r="BF12" s="325"/>
      <c r="BG12" s="326"/>
      <c r="BH12" s="324"/>
      <c r="BI12" s="325"/>
      <c r="BJ12" s="326"/>
      <c r="BK12" s="324"/>
      <c r="BL12" s="325"/>
      <c r="BM12" s="326"/>
      <c r="BN12" s="324"/>
      <c r="BO12" s="325"/>
      <c r="BP12" s="326"/>
      <c r="BQ12" s="324"/>
      <c r="BR12" s="325"/>
      <c r="BS12" s="326"/>
      <c r="BT12" s="324"/>
      <c r="BU12" s="325"/>
      <c r="BV12" s="326"/>
      <c r="BW12" s="324"/>
      <c r="BX12" s="325"/>
      <c r="BY12" s="326"/>
      <c r="BZ12" s="324"/>
      <c r="CA12" s="325"/>
      <c r="CB12" s="326"/>
      <c r="CC12" s="324"/>
      <c r="CD12" s="325"/>
      <c r="CE12" s="325"/>
      <c r="CF12" s="324"/>
      <c r="CG12" s="325"/>
      <c r="CH12" s="326"/>
      <c r="CI12" s="324"/>
      <c r="CJ12" s="325"/>
      <c r="CK12" s="326"/>
      <c r="CL12" s="324" t="s">
        <v>207</v>
      </c>
      <c r="CM12" s="325"/>
      <c r="CN12" s="325"/>
      <c r="CO12" s="325"/>
      <c r="CP12" s="325"/>
      <c r="CQ12" s="326"/>
      <c r="CR12" s="324"/>
      <c r="CS12" s="325"/>
      <c r="CT12" s="326"/>
      <c r="CU12" s="324"/>
      <c r="CV12" s="325"/>
      <c r="CW12" s="326"/>
      <c r="CX12" s="324" t="s">
        <v>208</v>
      </c>
      <c r="CY12" s="325"/>
      <c r="CZ12" s="325"/>
      <c r="DA12" s="325"/>
      <c r="DB12" s="325"/>
      <c r="DC12" s="325"/>
      <c r="DD12" s="325"/>
      <c r="DE12" s="325"/>
      <c r="DF12" s="325"/>
      <c r="DG12" s="325"/>
      <c r="DH12" s="325"/>
      <c r="DI12" s="325"/>
      <c r="DJ12" s="325"/>
      <c r="DK12" s="325"/>
      <c r="DL12" s="325"/>
      <c r="DM12" s="325"/>
      <c r="DN12" s="325"/>
      <c r="DO12" s="326"/>
      <c r="DP12" s="323"/>
      <c r="DQ12" s="365" t="s">
        <v>372</v>
      </c>
      <c r="DR12" s="363">
        <f>COUNTIF($DT7:$DT11, DR$2)</f>
        <v>0</v>
      </c>
      <c r="DS12" s="363">
        <f t="shared" ref="DS12:DU12" si="6">COUNTIF($DT7:$DT11, DS$2)</f>
        <v>0</v>
      </c>
      <c r="DT12" s="363">
        <f t="shared" si="6"/>
        <v>0</v>
      </c>
      <c r="DU12" s="364">
        <f t="shared" si="6"/>
        <v>0</v>
      </c>
      <c r="DV12" s="312"/>
      <c r="DW12" s="313"/>
      <c r="DX12" s="314"/>
      <c r="DY12" s="314"/>
      <c r="DZ12" s="314"/>
      <c r="EA12" s="314"/>
      <c r="EB12" s="315"/>
      <c r="EC12" s="316"/>
      <c r="ED12" s="316"/>
      <c r="EE12" s="316"/>
      <c r="EF12" s="316"/>
      <c r="EG12" s="316"/>
      <c r="EH12" s="316"/>
      <c r="EI12" s="316"/>
      <c r="EJ12" s="316"/>
      <c r="EK12" s="317"/>
      <c r="EL12" s="318"/>
      <c r="EM12" s="318"/>
      <c r="EN12" s="318"/>
      <c r="EO12" s="318"/>
      <c r="EP12" s="318"/>
      <c r="EQ12" s="318"/>
      <c r="ER12" s="318"/>
      <c r="ES12" s="318"/>
      <c r="ET12" s="319"/>
      <c r="EU12" s="320"/>
      <c r="EV12" s="320"/>
      <c r="EW12" s="320"/>
      <c r="EX12" s="320"/>
      <c r="EY12" s="320"/>
      <c r="EZ12" s="320"/>
      <c r="FA12" s="320"/>
      <c r="FB12" s="320"/>
      <c r="FC12" s="320"/>
      <c r="FD12" s="320"/>
      <c r="FE12" s="320"/>
      <c r="FF12" s="321"/>
      <c r="FG12" s="313"/>
      <c r="FH12" s="314"/>
      <c r="FI12" s="314"/>
      <c r="FJ12" s="314"/>
      <c r="FK12" s="314"/>
      <c r="FL12" s="315"/>
      <c r="FM12" s="316"/>
      <c r="FN12" s="316"/>
      <c r="FO12" s="316"/>
      <c r="FP12" s="316"/>
      <c r="FQ12" s="316"/>
      <c r="FR12" s="316"/>
      <c r="FS12" s="316"/>
      <c r="FT12" s="316"/>
      <c r="FU12" s="317"/>
      <c r="FV12" s="318"/>
      <c r="FW12" s="318"/>
      <c r="FX12" s="318"/>
      <c r="FY12" s="318"/>
      <c r="FZ12" s="318"/>
      <c r="GA12" s="318"/>
      <c r="GB12" s="318"/>
      <c r="GC12" s="318"/>
      <c r="GD12" s="319"/>
      <c r="GE12" s="320"/>
      <c r="GF12" s="320"/>
      <c r="GG12" s="320"/>
      <c r="GH12" s="320"/>
      <c r="GI12" s="320"/>
      <c r="GJ12" s="320"/>
      <c r="GK12" s="320"/>
      <c r="GL12" s="320"/>
      <c r="GM12" s="320"/>
      <c r="GN12" s="320"/>
      <c r="GO12" s="320"/>
      <c r="GP12" s="321"/>
      <c r="GQ12" s="313"/>
      <c r="GR12" s="314"/>
      <c r="GS12" s="314"/>
      <c r="GT12" s="314"/>
      <c r="GU12" s="314"/>
      <c r="GV12" s="315"/>
      <c r="GW12" s="316"/>
      <c r="GX12" s="316"/>
      <c r="GY12" s="316"/>
      <c r="GZ12" s="316"/>
      <c r="HA12" s="316"/>
      <c r="HB12" s="316"/>
      <c r="HC12" s="316"/>
      <c r="HD12" s="316"/>
      <c r="HE12" s="317"/>
      <c r="HF12" s="318"/>
      <c r="HG12" s="318"/>
      <c r="HH12" s="318"/>
      <c r="HI12" s="318"/>
      <c r="HJ12" s="318"/>
      <c r="HK12" s="318"/>
      <c r="HL12" s="318"/>
      <c r="HM12" s="318"/>
      <c r="HN12" s="319"/>
      <c r="HO12" s="320"/>
      <c r="HP12" s="320"/>
      <c r="HQ12" s="320"/>
      <c r="HR12" s="320"/>
      <c r="HS12" s="320"/>
      <c r="HT12" s="320"/>
      <c r="HU12" s="320"/>
      <c r="HV12" s="320"/>
      <c r="HW12" s="320"/>
      <c r="HX12" s="320"/>
      <c r="HY12" s="320"/>
      <c r="HZ12" s="321"/>
      <c r="IA12" s="322"/>
      <c r="IB12" s="313"/>
      <c r="IC12" s="314"/>
      <c r="ID12" s="314"/>
      <c r="IE12" s="314"/>
      <c r="IF12" s="314"/>
      <c r="IG12" s="315"/>
      <c r="IH12" s="316"/>
      <c r="II12" s="316"/>
      <c r="IJ12" s="316"/>
      <c r="IK12" s="316"/>
      <c r="IL12" s="316"/>
      <c r="IM12" s="316"/>
      <c r="IN12" s="316"/>
      <c r="IO12" s="316"/>
      <c r="IP12" s="317"/>
      <c r="IQ12" s="318"/>
      <c r="IR12" s="318"/>
      <c r="IS12" s="318"/>
      <c r="IT12" s="318"/>
      <c r="IU12" s="318"/>
      <c r="IV12" s="318"/>
      <c r="IW12" s="318"/>
      <c r="IX12" s="318"/>
      <c r="IY12" s="319"/>
      <c r="IZ12" s="320"/>
      <c r="JA12" s="320"/>
      <c r="JB12" s="320"/>
      <c r="JC12" s="320"/>
      <c r="JD12" s="320"/>
      <c r="JE12" s="320"/>
      <c r="JF12" s="320"/>
      <c r="JG12" s="320"/>
      <c r="JH12" s="320"/>
      <c r="JI12" s="320"/>
      <c r="JJ12" s="320"/>
      <c r="JK12" s="393"/>
      <c r="JL12" s="393"/>
    </row>
    <row r="13" spans="1:272" ht="15" customHeight="1" x14ac:dyDescent="0.25">
      <c r="B13" s="330"/>
      <c r="C13" s="369"/>
      <c r="D13" s="332"/>
      <c r="E13" s="330"/>
      <c r="F13" s="330"/>
      <c r="G13" s="330"/>
      <c r="H13" s="330"/>
      <c r="I13" s="333"/>
      <c r="J13" s="334"/>
      <c r="K13" s="334"/>
      <c r="L13" s="335"/>
      <c r="M13" s="336"/>
      <c r="N13" s="337"/>
      <c r="O13" s="338"/>
      <c r="P13" s="338"/>
      <c r="Q13" s="339"/>
      <c r="R13" s="337"/>
      <c r="S13" s="338"/>
      <c r="T13" s="338"/>
      <c r="U13" s="371"/>
      <c r="V13" s="337"/>
      <c r="W13" s="338"/>
      <c r="X13" s="338"/>
      <c r="Y13" s="339"/>
      <c r="Z13" s="337"/>
      <c r="AA13" s="339"/>
      <c r="AB13" s="337"/>
      <c r="AC13" s="339"/>
      <c r="AD13" s="337"/>
      <c r="AE13" s="338"/>
      <c r="AF13" s="339"/>
      <c r="AG13" s="337"/>
      <c r="AH13" s="338"/>
      <c r="AI13" s="339"/>
      <c r="AJ13" s="337"/>
      <c r="AK13" s="338"/>
      <c r="AL13" s="339"/>
      <c r="AM13" s="337"/>
      <c r="AN13" s="338"/>
      <c r="AO13" s="339"/>
      <c r="AP13" s="337"/>
      <c r="AQ13" s="338"/>
      <c r="AR13" s="339"/>
      <c r="AS13" s="337"/>
      <c r="AT13" s="338"/>
      <c r="AU13" s="339"/>
      <c r="AV13" s="337"/>
      <c r="AW13" s="338"/>
      <c r="AX13" s="339"/>
      <c r="AY13" s="337"/>
      <c r="AZ13" s="338"/>
      <c r="BA13" s="339"/>
      <c r="BB13" s="337"/>
      <c r="BC13" s="338"/>
      <c r="BD13" s="339"/>
      <c r="BE13" s="337"/>
      <c r="BF13" s="338"/>
      <c r="BG13" s="339"/>
      <c r="BH13" s="337"/>
      <c r="BI13" s="338"/>
      <c r="BJ13" s="339"/>
      <c r="BK13" s="337"/>
      <c r="BL13" s="338"/>
      <c r="BM13" s="339"/>
      <c r="BN13" s="337"/>
      <c r="BO13" s="338"/>
      <c r="BP13" s="339"/>
      <c r="BQ13" s="337"/>
      <c r="BR13" s="338"/>
      <c r="BS13" s="339"/>
      <c r="BT13" s="337"/>
      <c r="BU13" s="338"/>
      <c r="BV13" s="339"/>
      <c r="BW13" s="337"/>
      <c r="BX13" s="338"/>
      <c r="BY13" s="339"/>
      <c r="BZ13" s="337"/>
      <c r="CA13" s="338"/>
      <c r="CB13" s="339"/>
      <c r="CC13" s="337"/>
      <c r="CD13" s="340"/>
      <c r="CE13" s="339"/>
      <c r="CF13" s="337"/>
      <c r="CG13" s="338"/>
      <c r="CH13" s="339"/>
      <c r="CI13" s="337"/>
      <c r="CJ13" s="338"/>
      <c r="CK13" s="339"/>
      <c r="CL13" s="337"/>
      <c r="CM13" s="338"/>
      <c r="CN13" s="338"/>
      <c r="CO13" s="338"/>
      <c r="CP13" s="338"/>
      <c r="CQ13" s="339"/>
      <c r="CR13" s="337"/>
      <c r="CS13" s="338"/>
      <c r="CT13" s="339"/>
      <c r="CU13" s="337"/>
      <c r="CV13" s="338"/>
      <c r="CW13" s="339"/>
      <c r="CX13" s="337"/>
      <c r="CY13" s="338"/>
      <c r="CZ13" s="339"/>
      <c r="DA13" s="337"/>
      <c r="DB13" s="338"/>
      <c r="DC13" s="339"/>
      <c r="DD13" s="337"/>
      <c r="DE13" s="338"/>
      <c r="DF13" s="339"/>
      <c r="DG13" s="337"/>
      <c r="DH13" s="338"/>
      <c r="DI13" s="339"/>
      <c r="DJ13" s="337"/>
      <c r="DK13" s="338"/>
      <c r="DL13" s="339"/>
      <c r="DM13" s="337"/>
      <c r="DN13" s="338"/>
      <c r="DO13" s="339"/>
      <c r="DP13" s="331"/>
      <c r="DQ13" s="341"/>
      <c r="DR13" s="341"/>
      <c r="DS13" s="342"/>
      <c r="DT13" s="336"/>
      <c r="DU13" s="343"/>
      <c r="DV13" s="344"/>
      <c r="DW13" s="345"/>
      <c r="DX13" s="346"/>
      <c r="DY13" s="346"/>
      <c r="DZ13" s="346"/>
      <c r="EA13" s="346"/>
      <c r="EB13" s="347"/>
      <c r="EC13" s="348"/>
      <c r="ED13" s="348"/>
      <c r="EE13" s="348"/>
      <c r="EF13" s="348"/>
      <c r="EG13" s="348"/>
      <c r="EH13" s="348"/>
      <c r="EI13" s="348"/>
      <c r="EJ13" s="348"/>
      <c r="EK13" s="349"/>
      <c r="EL13" s="350"/>
      <c r="EM13" s="350"/>
      <c r="EN13" s="350"/>
      <c r="EO13" s="350"/>
      <c r="EP13" s="350"/>
      <c r="EQ13" s="350"/>
      <c r="ER13" s="350"/>
      <c r="ES13" s="350"/>
      <c r="ET13" s="351"/>
      <c r="EU13" s="352"/>
      <c r="EV13" s="352"/>
      <c r="EW13" s="352"/>
      <c r="EX13" s="352"/>
      <c r="EY13" s="352"/>
      <c r="EZ13" s="352"/>
      <c r="FA13" s="352"/>
      <c r="FB13" s="352"/>
      <c r="FC13" s="352"/>
      <c r="FD13" s="352"/>
      <c r="FE13" s="352"/>
      <c r="FF13" s="353"/>
      <c r="FG13" s="345"/>
      <c r="FH13" s="346"/>
      <c r="FI13" s="346"/>
      <c r="FJ13" s="346"/>
      <c r="FK13" s="346"/>
      <c r="FL13" s="347"/>
      <c r="FM13" s="348"/>
      <c r="FN13" s="348"/>
      <c r="FO13" s="348"/>
      <c r="FP13" s="348"/>
      <c r="FQ13" s="348"/>
      <c r="FR13" s="348"/>
      <c r="FS13" s="348"/>
      <c r="FT13" s="348"/>
      <c r="FU13" s="349"/>
      <c r="FV13" s="350"/>
      <c r="FW13" s="350"/>
      <c r="FX13" s="350"/>
      <c r="FY13" s="350"/>
      <c r="FZ13" s="350"/>
      <c r="GA13" s="350"/>
      <c r="GB13" s="350"/>
      <c r="GC13" s="350"/>
      <c r="GD13" s="351"/>
      <c r="GE13" s="352"/>
      <c r="GF13" s="352"/>
      <c r="GG13" s="352"/>
      <c r="GH13" s="352"/>
      <c r="GI13" s="352"/>
      <c r="GJ13" s="352"/>
      <c r="GK13" s="352"/>
      <c r="GL13" s="352"/>
      <c r="GM13" s="352"/>
      <c r="GN13" s="352"/>
      <c r="GO13" s="352"/>
      <c r="GP13" s="353"/>
      <c r="GQ13" s="345"/>
      <c r="GR13" s="346"/>
      <c r="GS13" s="346"/>
      <c r="GT13" s="346"/>
      <c r="GU13" s="346"/>
      <c r="GV13" s="347"/>
      <c r="GW13" s="348"/>
      <c r="GX13" s="348"/>
      <c r="GY13" s="348"/>
      <c r="GZ13" s="348"/>
      <c r="HA13" s="348"/>
      <c r="HB13" s="348"/>
      <c r="HC13" s="348"/>
      <c r="HD13" s="348"/>
      <c r="HE13" s="349"/>
      <c r="HF13" s="350"/>
      <c r="HG13" s="350"/>
      <c r="HH13" s="350"/>
      <c r="HI13" s="350"/>
      <c r="HJ13" s="350"/>
      <c r="HK13" s="350"/>
      <c r="HL13" s="350"/>
      <c r="HM13" s="350"/>
      <c r="HN13" s="351"/>
      <c r="HO13" s="352"/>
      <c r="HP13" s="352"/>
      <c r="HQ13" s="352"/>
      <c r="HR13" s="352"/>
      <c r="HS13" s="352"/>
      <c r="HT13" s="352"/>
      <c r="HU13" s="352"/>
      <c r="HV13" s="352"/>
      <c r="HW13" s="352"/>
      <c r="HX13" s="352"/>
      <c r="HY13" s="352"/>
      <c r="HZ13" s="353"/>
      <c r="IA13" s="354"/>
      <c r="IB13" s="345"/>
      <c r="IC13" s="346"/>
      <c r="ID13" s="346"/>
      <c r="IE13" s="346"/>
      <c r="IF13" s="346"/>
      <c r="IG13" s="347"/>
      <c r="IH13" s="348"/>
      <c r="II13" s="348"/>
      <c r="IJ13" s="348"/>
      <c r="IK13" s="348"/>
      <c r="IL13" s="348"/>
      <c r="IM13" s="348"/>
      <c r="IN13" s="348"/>
      <c r="IO13" s="348"/>
      <c r="IP13" s="349"/>
      <c r="IQ13" s="350"/>
      <c r="IR13" s="350"/>
      <c r="IS13" s="350"/>
      <c r="IT13" s="350"/>
      <c r="IU13" s="350"/>
      <c r="IV13" s="350"/>
      <c r="IW13" s="350"/>
      <c r="IX13" s="350"/>
      <c r="IY13" s="351"/>
      <c r="IZ13" s="352"/>
      <c r="JA13" s="352"/>
      <c r="JB13" s="352"/>
      <c r="JC13" s="352"/>
      <c r="JD13" s="352"/>
      <c r="JE13" s="352"/>
      <c r="JF13" s="352"/>
      <c r="JG13" s="352"/>
      <c r="JH13" s="352"/>
      <c r="JI13" s="352"/>
      <c r="JJ13" s="352"/>
      <c r="JK13" s="391"/>
      <c r="JL13" s="391"/>
    </row>
    <row r="14" spans="1:272" ht="15" customHeight="1" x14ac:dyDescent="0.25">
      <c r="B14" s="368">
        <v>1</v>
      </c>
      <c r="C14" s="12"/>
      <c r="D14" s="399"/>
      <c r="E14" s="17"/>
      <c r="F14" s="6"/>
      <c r="G14" s="17"/>
      <c r="H14" s="17"/>
      <c r="I14" s="20"/>
      <c r="J14" s="6"/>
      <c r="K14" s="6"/>
      <c r="L14" s="400"/>
      <c r="M14" s="401"/>
      <c r="N14" s="21"/>
      <c r="O14" s="103"/>
      <c r="P14" s="103"/>
      <c r="Q14" s="267"/>
      <c r="R14" s="21"/>
      <c r="S14" s="103"/>
      <c r="T14" s="103"/>
      <c r="U14" s="283"/>
      <c r="V14" s="21"/>
      <c r="W14" s="103"/>
      <c r="X14" s="103"/>
      <c r="Y14" s="267"/>
      <c r="Z14" s="21"/>
      <c r="AA14" s="267"/>
      <c r="AB14" s="21"/>
      <c r="AC14" s="267"/>
      <c r="AD14" s="21"/>
      <c r="AE14" s="103"/>
      <c r="AF14" s="267"/>
      <c r="AG14" s="21"/>
      <c r="AH14" s="103"/>
      <c r="AI14" s="267"/>
      <c r="AJ14" s="21"/>
      <c r="AK14" s="103"/>
      <c r="AL14" s="267"/>
      <c r="AM14" s="21"/>
      <c r="AN14" s="103"/>
      <c r="AO14" s="267"/>
      <c r="AP14" s="21"/>
      <c r="AQ14" s="103"/>
      <c r="AR14" s="267"/>
      <c r="AS14" s="21"/>
      <c r="AT14" s="103"/>
      <c r="AU14" s="267"/>
      <c r="AV14" s="21"/>
      <c r="AW14" s="103"/>
      <c r="AX14" s="267"/>
      <c r="AY14" s="21"/>
      <c r="AZ14" s="103"/>
      <c r="BA14" s="267"/>
      <c r="BB14" s="21"/>
      <c r="BC14" s="103"/>
      <c r="BD14" s="267"/>
      <c r="BE14" s="21"/>
      <c r="BF14" s="103"/>
      <c r="BG14" s="267"/>
      <c r="BH14" s="21"/>
      <c r="BI14" s="103"/>
      <c r="BJ14" s="267"/>
      <c r="BK14" s="21"/>
      <c r="BL14" s="103"/>
      <c r="BM14" s="267"/>
      <c r="BN14" s="21"/>
      <c r="BO14" s="103"/>
      <c r="BP14" s="267"/>
      <c r="BQ14" s="21"/>
      <c r="BR14" s="103"/>
      <c r="BS14" s="267"/>
      <c r="BT14" s="21"/>
      <c r="BU14" s="103"/>
      <c r="BV14" s="267"/>
      <c r="BW14" s="21"/>
      <c r="BX14" s="103"/>
      <c r="BY14" s="267"/>
      <c r="BZ14" s="21"/>
      <c r="CA14" s="103"/>
      <c r="CB14" s="267"/>
      <c r="CC14" s="21"/>
      <c r="CD14" s="284"/>
      <c r="CE14" s="267"/>
      <c r="CF14" s="21"/>
      <c r="CG14" s="103"/>
      <c r="CH14" s="267"/>
      <c r="CI14" s="21"/>
      <c r="CJ14" s="103"/>
      <c r="CK14" s="267"/>
      <c r="CL14" s="21"/>
      <c r="CM14" s="103"/>
      <c r="CN14" s="103"/>
      <c r="CO14" s="103"/>
      <c r="CP14" s="103"/>
      <c r="CQ14" s="267"/>
      <c r="CR14" s="21"/>
      <c r="CS14" s="103"/>
      <c r="CT14" s="267"/>
      <c r="CU14" s="21"/>
      <c r="CV14" s="103"/>
      <c r="CW14" s="267"/>
      <c r="CX14" s="21"/>
      <c r="CY14" s="103"/>
      <c r="CZ14" s="267"/>
      <c r="DA14" s="21"/>
      <c r="DB14" s="103"/>
      <c r="DC14" s="267"/>
      <c r="DD14" s="21"/>
      <c r="DE14" s="103"/>
      <c r="DF14" s="267"/>
      <c r="DG14" s="21"/>
      <c r="DH14" s="103"/>
      <c r="DI14" s="267"/>
      <c r="DJ14" s="21"/>
      <c r="DK14" s="103"/>
      <c r="DL14" s="267"/>
      <c r="DM14" s="21"/>
      <c r="DN14" s="103"/>
      <c r="DO14" s="267"/>
      <c r="DP14" s="213"/>
      <c r="DQ14" s="212"/>
      <c r="DR14" s="212"/>
      <c r="DS14" s="279" t="e">
        <f>AVERAGE(BE14:DI14)</f>
        <v>#DIV/0!</v>
      </c>
      <c r="DT14" s="214"/>
      <c r="DU14" s="215" t="e">
        <f t="shared" ref="DU14:DU16" si="7">IF(DS14&gt;80, 4, (DS14-50)/20+2.5)</f>
        <v>#DIV/0!</v>
      </c>
      <c r="DV14" s="58">
        <f>COUNTIF(N14:DI14, DV$1)+COUNTIF(N14:DI14, DV$2)</f>
        <v>0</v>
      </c>
      <c r="DW14" s="228">
        <f t="shared" ref="DW14:DW16" si="8">IF(COUNTIF($N14:$Q14, FF$1)&gt;0, DW$2, 0)</f>
        <v>0</v>
      </c>
      <c r="DX14" s="229">
        <f t="shared" ref="DX14:DX16" si="9">IF(COUNTIF($R14:$U14, FF$1)&gt;0, DX$2, 0)</f>
        <v>0</v>
      </c>
      <c r="DY14" s="229">
        <f t="shared" ref="DY14:DY16" si="10">IF(COUNTIF($V14:$Y14, FF$1)&gt;0, DY$2, 0)</f>
        <v>0</v>
      </c>
      <c r="DZ14" s="229">
        <f t="shared" ref="DZ14:DZ16" si="11">IF(COUNTIF($Z14:$AA14, FF$1)&gt;0, DZ$2, 0)</f>
        <v>0</v>
      </c>
      <c r="EA14" s="229">
        <f t="shared" ref="EA14:EA16" si="12">IF(COUNTIF($AB14:$AC14, FF$1)&gt;0, EA$2, 0)</f>
        <v>0</v>
      </c>
      <c r="EB14" s="230">
        <f>IF(COUNTIF($AD14:$AF14, $FF$1)&gt;0, EB$2, 0)</f>
        <v>0</v>
      </c>
      <c r="EC14" s="231">
        <f>IF(COUNTIF($AG14:$AI14, $FF$1)&gt;0, EC$2, 0)</f>
        <v>0</v>
      </c>
      <c r="ED14" s="231">
        <f>IF(COUNTIF($AJ14:$AL14, $FF$1)&gt;0, ED$2, 0)</f>
        <v>0</v>
      </c>
      <c r="EE14" s="231">
        <f>IF(COUNTIF($AM14:$AO14, $FF$1)&gt;0, EE$2, 0)</f>
        <v>0</v>
      </c>
      <c r="EF14" s="231">
        <f>IF(COUNTIF($AP14:$AR14, $FF$1)&gt;0, EF$2, 0)</f>
        <v>0</v>
      </c>
      <c r="EG14" s="231">
        <f>IF(COUNTIF($AS14:$AU14, $FF$1)&gt;0, EG$2, 0)</f>
        <v>0</v>
      </c>
      <c r="EH14" s="231">
        <f>IF(COUNTIF($AV14:$AX14, $FF$1)&gt;0, EH$2, 0)</f>
        <v>0</v>
      </c>
      <c r="EI14" s="231">
        <f>IF(COUNTIF($AY14:$BA14, $FF$1)&gt;0, EI$2, 0)</f>
        <v>0</v>
      </c>
      <c r="EJ14" s="231">
        <f>IF(COUNTIF($BB14:$BD14, $FF$1)&gt;0, EJ$2, 0)</f>
        <v>0</v>
      </c>
      <c r="EK14" s="232">
        <f>IF(COUNTIF($BE14:$BG14, $FF$1)&gt;0, EK$2, 0)</f>
        <v>0</v>
      </c>
      <c r="EL14" s="233">
        <f>IF(COUNTIF($BH14:$BJ14, $FF$1)&gt;0, EL$2, 0)</f>
        <v>0</v>
      </c>
      <c r="EM14" s="233">
        <f>IF(COUNTIF($BK14:$BM14, $FF$1)&gt;0, EM$2, 0)</f>
        <v>0</v>
      </c>
      <c r="EN14" s="233">
        <f>IF(COUNTIF($BN14:$BP14, $FF$1)&gt;0, EN$2, 0)</f>
        <v>0</v>
      </c>
      <c r="EO14" s="233">
        <f>IF(COUNTIF($BQ14:$BS14, $FF$1)&gt;0, EO$2, 0)</f>
        <v>0</v>
      </c>
      <c r="EP14" s="233">
        <f>IF(COUNTIF($BT14:$BV14, $FF$1)&gt;0, EP$2, 0)</f>
        <v>0</v>
      </c>
      <c r="EQ14" s="233">
        <f>IF(COUNTIF($BW14:$BY14, $FF$1)&gt;0, EQ$2, 0)</f>
        <v>0</v>
      </c>
      <c r="ER14" s="233">
        <f>IF(COUNTIF($BZ14:$CB14, $FF$1)&gt;0, ER$2, 0)</f>
        <v>0</v>
      </c>
      <c r="ES14" s="233">
        <f>IF(COUNTIF($CC14:$CE14, $FF$1)&gt;0, ES$2, 0)</f>
        <v>0</v>
      </c>
      <c r="ET14" s="234">
        <f>IF(COUNTIF($CF14:$CH14, $FF$1)&gt;0, ET$2, 0)</f>
        <v>0</v>
      </c>
      <c r="EU14" s="235">
        <f>IF(COUNTIF($CI14:$CK14, $FF$1)&gt;0, EU$2, 0)</f>
        <v>0</v>
      </c>
      <c r="EV14" s="235">
        <f>IF(COUNTIF($CL14:$CN14, $FF$1)&gt;0, EV$2, 0)</f>
        <v>0</v>
      </c>
      <c r="EW14" s="235">
        <f>IF(COUNTIF($CO14:$CQ14, $FF$1)&gt;0, EW$2, 0)</f>
        <v>0</v>
      </c>
      <c r="EX14" s="235">
        <f>IF(COUNTIF($CR14:$CT14, $FF$1)&gt;0, EX$2, 0)</f>
        <v>0</v>
      </c>
      <c r="EY14" s="235">
        <f>IF(COUNTIF($CU14:$CW14, $FF$1)&gt;0, EY$2, 0)</f>
        <v>0</v>
      </c>
      <c r="EZ14" s="235">
        <f>IF(COUNTIF($CX14:$CZ14, $FF$1)&gt;0, EZ$2, 0)</f>
        <v>0</v>
      </c>
      <c r="FA14" s="235">
        <f>IF(COUNTIF($DA14:$DC14, $FF$1)&gt;0, FA$2, 0)</f>
        <v>0</v>
      </c>
      <c r="FB14" s="235">
        <f>IF(COUNTIF($DD14:$DF14, $FF$1)&gt;0, FB$2, 0)</f>
        <v>0</v>
      </c>
      <c r="FC14" s="235">
        <f>IF(COUNTIF($DG14:$DI14, $FF$1)&gt;0, FC$2, 0)</f>
        <v>0</v>
      </c>
      <c r="FD14" s="235">
        <f>IF(COUNTIF($DJ14:$DL14, $FF$1)&gt;0, FD$2, 0)</f>
        <v>0</v>
      </c>
      <c r="FE14" s="235">
        <f>IF(COUNTIF($DM14:$DO14, $FF$1)&gt;0, FE$2, 0)</f>
        <v>0</v>
      </c>
      <c r="FF14" s="236">
        <f t="shared" ref="FF14:FF16" si="13">SUM(DW14:FE14)</f>
        <v>0</v>
      </c>
      <c r="FG14" s="237">
        <f t="shared" ref="FG14:FG16" si="14">IF(COUNTIF($N14:$Q14, GP$1)&gt;0, FG$2, 0)</f>
        <v>0</v>
      </c>
      <c r="FH14" s="229">
        <f t="shared" ref="FH14:FH16" si="15">IF(COUNTIF($R14:$U14, GP$1)&gt;0, FH$2, 0)</f>
        <v>0</v>
      </c>
      <c r="FI14" s="229">
        <f t="shared" ref="FI14:FI16" si="16">IF(COUNTIF($V14:$Y14, GP$1)&gt;0, FI$2, 0)</f>
        <v>0</v>
      </c>
      <c r="FJ14" s="229">
        <f t="shared" ref="FJ14:FJ16" si="17">IF(COUNTIF($Z14:$AA14, GP$1)&gt;0, FJ$2, 0)</f>
        <v>0</v>
      </c>
      <c r="FK14" s="229">
        <f t="shared" ref="FK14:FK16" si="18">IF(COUNTIF($AB14:$AC14, GP$1)&gt;0, FK$2, 0)</f>
        <v>0</v>
      </c>
      <c r="FL14" s="230">
        <f>IF(COUNTIF($AD14:$AF14, $GP$1)&gt;0, FL$2, 0)</f>
        <v>0</v>
      </c>
      <c r="FM14" s="231">
        <f>IF(COUNTIF($AG14:$AI14, $GP$1)&gt;0, FM$2, 0)</f>
        <v>0</v>
      </c>
      <c r="FN14" s="231">
        <f>IF(COUNTIF($AJ14:$AL14, $GP$1)&gt;0, FN$2, 0)</f>
        <v>0</v>
      </c>
      <c r="FO14" s="231">
        <f>IF(COUNTIF($AM14:$AO14, $GP$1)&gt;0, FO$2, 0)</f>
        <v>0</v>
      </c>
      <c r="FP14" s="231">
        <f>IF(COUNTIF($AP14:$AR14, $GP$1)&gt;0, FP$2, 0)</f>
        <v>0</v>
      </c>
      <c r="FQ14" s="231">
        <f>IF(COUNTIF($AS14:$AU14, $GP$1)&gt;0, FQ$2, 0)</f>
        <v>0</v>
      </c>
      <c r="FR14" s="231">
        <f>IF(COUNTIF($AV14:$AX14, $GP$1)&gt;0, FR$2, 0)</f>
        <v>0</v>
      </c>
      <c r="FS14" s="231">
        <f>IF(COUNTIF($AY14:$BA14, $GP$1)&gt;0, FS$2, 0)</f>
        <v>0</v>
      </c>
      <c r="FT14" s="231">
        <f>IF(COUNTIF($BB14:$BD14, $GP$1)&gt;0, FT$2, 0)</f>
        <v>0</v>
      </c>
      <c r="FU14" s="232">
        <f>IF(COUNTIF($BE14:$BG14, $GP$1)&gt;0, FU$2, 0)</f>
        <v>0</v>
      </c>
      <c r="FV14" s="233">
        <f>IF(COUNTIF($BH14:$BJ14, $GP$1)&gt;0, FV$2, 0)</f>
        <v>0</v>
      </c>
      <c r="FW14" s="233">
        <f>IF(COUNTIF($BK14:$BM14, $GP$1)&gt;0, FW$2, 0)</f>
        <v>0</v>
      </c>
      <c r="FX14" s="233">
        <f>IF(COUNTIF($BN14:$BP14, $GP$1)&gt;0, FX$2, 0)</f>
        <v>0</v>
      </c>
      <c r="FY14" s="233">
        <f>IF(COUNTIF($BQ14:$BS14, $GP$1)&gt;0, FY$2, 0)</f>
        <v>0</v>
      </c>
      <c r="FZ14" s="233">
        <f>IF(COUNTIF($BT14:$BV14, $GP$1)&gt;0, FZ$2, 0)</f>
        <v>0</v>
      </c>
      <c r="GA14" s="233">
        <f>IF(COUNTIF($BW14:$BY14, $GP$1)&gt;0, GA$2, 0)</f>
        <v>0</v>
      </c>
      <c r="GB14" s="233">
        <f>IF(COUNTIF($BZ14:$CB14, $GP$1)&gt;0, GB$2, 0)</f>
        <v>0</v>
      </c>
      <c r="GC14" s="233">
        <f>IF(COUNTIF($CC14:$CE14, $GP$1)&gt;0, GC$2, 0)</f>
        <v>0</v>
      </c>
      <c r="GD14" s="234">
        <f>IF(COUNTIF($CF14:$CH14, $GP$1)&gt;0, GD$2, 0)</f>
        <v>0</v>
      </c>
      <c r="GE14" s="235">
        <f>IF(COUNTIF($CI14:$CK14, $GP$1)&gt;0, GE$2, 0)</f>
        <v>0</v>
      </c>
      <c r="GF14" s="235">
        <f>IF(COUNTIF($CL14:$CN14, $GP$1)&gt;0, GF$2, 0)</f>
        <v>0</v>
      </c>
      <c r="GG14" s="235">
        <f>IF(COUNTIF($CO14:$CQ14, $GP$1)&gt;0, GG$2, 0)</f>
        <v>0</v>
      </c>
      <c r="GH14" s="235">
        <f>IF(COUNTIF($CR14:$CT14, $GP$1)&gt;0, GH$2, 0)</f>
        <v>0</v>
      </c>
      <c r="GI14" s="235">
        <f>IF(COUNTIF($CU14:$CW14, $GP$1)&gt;0, GI$2, 0)</f>
        <v>0</v>
      </c>
      <c r="GJ14" s="235">
        <f>IF(COUNTIF($CX14:$CZ14, $GP$1)&gt;0, GJ$2, 0)</f>
        <v>0</v>
      </c>
      <c r="GK14" s="235">
        <f>IF(COUNTIF($DA14:$DC14, $GP$1)&gt;0, GK$2, 0)</f>
        <v>0</v>
      </c>
      <c r="GL14" s="235">
        <f>IF(COUNTIF($DD14:$DF14, $GP$1)&gt;0, GL$2, 0)</f>
        <v>0</v>
      </c>
      <c r="GM14" s="235">
        <f>IF(COUNTIF($DG14:$DI14, $GP$1)&gt;0, GM$2, 0)</f>
        <v>0</v>
      </c>
      <c r="GN14" s="235">
        <f>IF(COUNTIF($DJ14:$DL14, $GP$1)&gt;0, GN$2, 0)</f>
        <v>0</v>
      </c>
      <c r="GO14" s="235">
        <f>IF(COUNTIF($DM14:$DO14, $GP$1)&gt;0, GO$2, 0)</f>
        <v>0</v>
      </c>
      <c r="GP14" s="236">
        <f t="shared" ref="GP14:GP16" si="19">SUM(FG14:GO14)</f>
        <v>0</v>
      </c>
      <c r="GQ14" s="237">
        <f t="shared" ref="GQ14:GQ16" si="20">IF(COUNTIF($N14:$Q14, HZ$1)&gt;0, GQ$2, 0)</f>
        <v>0</v>
      </c>
      <c r="GR14" s="229">
        <f t="shared" ref="GR14:GR16" si="21">IF(COUNTIF($R14:$U14, HZ$1)&gt;0, GR$2, 0)</f>
        <v>0</v>
      </c>
      <c r="GS14" s="229">
        <f t="shared" ref="GS14:GS16" si="22">IF(COUNTIF($V14:$Y14, HZ$1)&gt;0, GS$2, 0)</f>
        <v>0</v>
      </c>
      <c r="GT14" s="229">
        <f t="shared" ref="GT14:GT16" si="23">IF(COUNTIF($Z14:$AA14, HZ$1)&gt;0, GT$2, 0)</f>
        <v>0</v>
      </c>
      <c r="GU14" s="229">
        <f t="shared" ref="GU14:GU16" si="24">IF(COUNTIF($AB14:$AC14, HZ$1)&gt;0, GU$2, 0)</f>
        <v>0</v>
      </c>
      <c r="GV14" s="230">
        <f>IF(COUNTIF($AD14:$AF14, $HZ$1)&gt;0, GV$2, 0)</f>
        <v>0</v>
      </c>
      <c r="GW14" s="231">
        <f>IF(COUNTIF($AG14:$AI14, $HZ$1)&gt;0, GW$2, 0)</f>
        <v>0</v>
      </c>
      <c r="GX14" s="231">
        <f>IF(COUNTIF($AJ14:$AL14, $HZ$1)&gt;0, GX$2, 0)</f>
        <v>0</v>
      </c>
      <c r="GY14" s="231">
        <f>IF(COUNTIF($AM14:$AO14, $HZ$1)&gt;0, GY$2, 0)</f>
        <v>0</v>
      </c>
      <c r="GZ14" s="231">
        <f>IF(COUNTIF($AP14:$AR14, $HZ$1)&gt;0, GZ$2, 0)</f>
        <v>0</v>
      </c>
      <c r="HA14" s="231">
        <f>IF(COUNTIF($AS14:$AU14, $HZ$1)&gt;0, HA$2, 0)</f>
        <v>0</v>
      </c>
      <c r="HB14" s="231">
        <f>IF(COUNTIF($AV14:$AX14, $HZ$1)&gt;0, HB$2, 0)</f>
        <v>0</v>
      </c>
      <c r="HC14" s="231">
        <f>IF(COUNTIF($AY14:$BA14, $HZ$1)&gt;0, HC$2, 0)</f>
        <v>0</v>
      </c>
      <c r="HD14" s="231">
        <f>IF(COUNTIF($BB14:$BD14, $HZ$1)&gt;0, HD$2, 0)</f>
        <v>0</v>
      </c>
      <c r="HE14" s="232">
        <f>IF(COUNTIF($BE14:$BG14, $HZ$1)&gt;0, HE$2, 0)</f>
        <v>0</v>
      </c>
      <c r="HF14" s="233">
        <f>IF(COUNTIF($BH14:$BJ14, $HZ$1)&gt;0, HF$2, 0)</f>
        <v>0</v>
      </c>
      <c r="HG14" s="233">
        <f>IF(COUNTIF($BK14:$BM14, $HZ$1)&gt;0, HG$2, 0)</f>
        <v>0</v>
      </c>
      <c r="HH14" s="233">
        <f>IF(COUNTIF($BN14:$BP14, $HZ$1)&gt;0, HH$2, 0)</f>
        <v>0</v>
      </c>
      <c r="HI14" s="233">
        <f>IF(COUNTIF($BQ14:$BS14, $HZ$1)&gt;0, HI$2, 0)</f>
        <v>0</v>
      </c>
      <c r="HJ14" s="233">
        <f>IF(COUNTIF($BT14:$BV14, $HZ$1)&gt;0, HJ$2, 0)</f>
        <v>0</v>
      </c>
      <c r="HK14" s="233">
        <f>IF(COUNTIF($BW14:$BY14, $HZ$1)&gt;0, HK$2, 0)</f>
        <v>0</v>
      </c>
      <c r="HL14" s="233">
        <f>IF(COUNTIF($BZ14:$CB14, $HZ$1)&gt;0, HL$2, 0)</f>
        <v>0</v>
      </c>
      <c r="HM14" s="233">
        <f>IF(COUNTIF($CC14:$CE14, $HZ$1)&gt;0, HM$2, 0)</f>
        <v>0</v>
      </c>
      <c r="HN14" s="234">
        <f>IF(COUNTIF($CF14:$CH14, $HZ$1)&gt;0, HN$2, 0)</f>
        <v>0</v>
      </c>
      <c r="HO14" s="235">
        <f>IF(COUNTIF($CI14:$CK14, $HZ$1)&gt;0, HO$2, 0)</f>
        <v>0</v>
      </c>
      <c r="HP14" s="235">
        <f>IF(COUNTIF($CL14:$CN14, $HZ$1)&gt;0, HP$2, 0)</f>
        <v>0</v>
      </c>
      <c r="HQ14" s="235">
        <f>IF(COUNTIF($CO14:$CQ14, $HZ$1)&gt;0, HQ$2, 0)</f>
        <v>0</v>
      </c>
      <c r="HR14" s="235">
        <f>IF(COUNTIF($CR14:$CT14, $HZ$1)&gt;0, HR$2, 0)</f>
        <v>0</v>
      </c>
      <c r="HS14" s="235">
        <f>IF(COUNTIF($CU14:$CW14, $HZ$1)&gt;0, HS$2, 0)</f>
        <v>0</v>
      </c>
      <c r="HT14" s="235">
        <f>IF(COUNTIF($CX14:$CZ14, $HZ$1)&gt;0, HT$2, 0)</f>
        <v>0</v>
      </c>
      <c r="HU14" s="235">
        <f>IF(COUNTIF($DA14:$DC14, $HZ$1)&gt;0, HU$2, 0)</f>
        <v>0</v>
      </c>
      <c r="HV14" s="235">
        <f>IF(COUNTIF($DD14:$DF14, $HZ$1)&gt;0, HV$2, 0)</f>
        <v>0</v>
      </c>
      <c r="HW14" s="235">
        <f>IF(COUNTIF($DG14:$DI14, $HZ$1)&gt;0, HW$2, 0)</f>
        <v>0</v>
      </c>
      <c r="HX14" s="235">
        <f>IF(COUNTIF($DJ14:$DL14, $HZ$1)&gt;0, HX$2, 0)</f>
        <v>0</v>
      </c>
      <c r="HY14" s="235">
        <f>IF(COUNTIF($DM14:$DO14, $HZ$1)&gt;0, HY$2, 0)</f>
        <v>0</v>
      </c>
      <c r="HZ14" s="236">
        <f t="shared" ref="HZ14:HZ16" si="25">SUM(GQ14:HY14)</f>
        <v>0</v>
      </c>
      <c r="IA14" s="238"/>
      <c r="IB14" s="237">
        <f t="shared" ref="IB14:IB16" si="26">IF(MAX($N14:$Q14)&gt;=40, IB$2, 0)</f>
        <v>0</v>
      </c>
      <c r="IC14" s="229">
        <f t="shared" ref="IC14:IC16" si="27">IF(MAX($R14:$U14)&gt;=40, IC$2, 0)</f>
        <v>0</v>
      </c>
      <c r="ID14" s="229">
        <f t="shared" ref="ID14:ID16" si="28">IF(MAX($V14:$Y14)&gt;=40, ID$2, 0)</f>
        <v>0</v>
      </c>
      <c r="IE14" s="229">
        <f t="shared" ref="IE14:IE16" si="29">IF(MAX($Z14:$AA14)&gt;=40, IE$2, 0)</f>
        <v>0</v>
      </c>
      <c r="IF14" s="229">
        <f t="shared" ref="IF14:IF16" si="30">IF(MAX($AB14:$AC14)&gt;=40, IF$2, 0)</f>
        <v>0</v>
      </c>
      <c r="IG14" s="230">
        <f>IF(MAX($AD14:$AF14)&gt;=40, IG$2, 0)</f>
        <v>0</v>
      </c>
      <c r="IH14" s="231">
        <f>IF(MAX($AG14:$AI14)&gt;=40, IH$2, 0)</f>
        <v>0</v>
      </c>
      <c r="II14" s="231">
        <f>IF(MAX($AJ14:$AL14)&gt;=40, II$2, 0)</f>
        <v>0</v>
      </c>
      <c r="IJ14" s="231">
        <f>IF(MAX($AM14:$AO14)&gt;=40, IJ$2, 0)</f>
        <v>0</v>
      </c>
      <c r="IK14" s="231">
        <f>IF(MAX($AP14:$AR14)&gt;=40, IK$2, 0)</f>
        <v>0</v>
      </c>
      <c r="IL14" s="231">
        <f>IF(MAX($AS14:$AU14)&gt;=40, IL$2, 0)</f>
        <v>0</v>
      </c>
      <c r="IM14" s="231">
        <f>IF(MAX($AV14:$AX14)&gt;=40, IM$2, 0)</f>
        <v>0</v>
      </c>
      <c r="IN14" s="231">
        <f>IF(MAX($AY14:$BA14)&gt;=40, IN$2, 0)</f>
        <v>0</v>
      </c>
      <c r="IO14" s="231">
        <f>IF(MAX($BB14:$BD14)&gt;=40, IO$2, 0)</f>
        <v>0</v>
      </c>
      <c r="IP14" s="232">
        <f>IF(MAX($BE14:$BG14)&gt;=40, IP$2, 0)</f>
        <v>0</v>
      </c>
      <c r="IQ14" s="233">
        <f>IF(MAX($BH14:$BJ14)&gt;=40, IQ$2, 0)</f>
        <v>0</v>
      </c>
      <c r="IR14" s="233">
        <f>IF(MAX($BK14:$BM14)&gt;=40, IR$2, 0)</f>
        <v>0</v>
      </c>
      <c r="IS14" s="233">
        <f>IF(MAX($BN14:$BP14)&gt;=40, IS$2, 0)</f>
        <v>0</v>
      </c>
      <c r="IT14" s="233">
        <f>IF(MAX($BQ14:$BS14)&gt;=40, IT$2, 0)</f>
        <v>0</v>
      </c>
      <c r="IU14" s="233">
        <f>IF(MAX($BT14:$BV14)&gt;=40, IU$2, 0)</f>
        <v>0</v>
      </c>
      <c r="IV14" s="233">
        <f>IF(MAX($BW14:$BY14)&gt;=40, IV$2, 0)</f>
        <v>0</v>
      </c>
      <c r="IW14" s="233">
        <f>IF(MAX($BZ14:$CB14)&gt;=40, IW$2, 0)</f>
        <v>0</v>
      </c>
      <c r="IX14" s="233">
        <f>IF(MAX($CC14:$CE14)&gt;=40, IX$2, 0)</f>
        <v>0</v>
      </c>
      <c r="IY14" s="234">
        <f>IF(MAX($CF14:$CH14)&gt;=40, IY$2, 0)</f>
        <v>0</v>
      </c>
      <c r="IZ14" s="235">
        <f>IF(MAX($CI14:$CK14)&gt;=40, IZ$2, 0)</f>
        <v>0</v>
      </c>
      <c r="JA14" s="235">
        <f>IF(MAX($CL14:$CN14)&gt;=40, JA$2, 0)</f>
        <v>0</v>
      </c>
      <c r="JB14" s="235">
        <f>IF(MAX($CO14:$CQ14)&gt;=40, JB$2, 0)</f>
        <v>0</v>
      </c>
      <c r="JC14" s="235">
        <f>IF(MAX($CR14:$CT14)&gt;=40, JC$2, 0)</f>
        <v>0</v>
      </c>
      <c r="JD14" s="235">
        <f>IF(MAX($CU14:$CW14)&gt;=40, JD$2, 0)</f>
        <v>0</v>
      </c>
      <c r="JE14" s="235">
        <f>IF(MAX($CX14:$CZ14)&gt;=40, JE$2, 0)</f>
        <v>0</v>
      </c>
      <c r="JF14" s="235">
        <f>IF(MAX($DA14:$DC14)&gt;=40, JF$2, 0)</f>
        <v>0</v>
      </c>
      <c r="JG14" s="235">
        <f>IF(MAX($DD14:$DF14)&gt;=40, JG$2, 0)</f>
        <v>0</v>
      </c>
      <c r="JH14" s="235">
        <f>IF(MAX($DG14:$DI14)&gt;=40, JH$2, 0)</f>
        <v>0</v>
      </c>
      <c r="JI14" s="235">
        <f>IF(MAX($DJ14:$DL14)&gt;=40, JI$2, 0)</f>
        <v>0</v>
      </c>
      <c r="JJ14" s="235">
        <f>IF(MAX($DM14:$DO14)&gt;=40, JJ$2, 0)</f>
        <v>0</v>
      </c>
      <c r="JK14" s="392">
        <f>SUM(IG14:IW14, IY14:JJ14)</f>
        <v>0</v>
      </c>
      <c r="JL14" s="392">
        <f>SUM(IB14:IF14, IX14)</f>
        <v>0</v>
      </c>
    </row>
    <row r="15" spans="1:272" ht="15" customHeight="1" x14ac:dyDescent="0.25">
      <c r="B15" s="368">
        <v>2</v>
      </c>
      <c r="C15" s="12"/>
      <c r="D15" s="399"/>
      <c r="E15" s="17"/>
      <c r="F15" s="6"/>
      <c r="G15" s="17"/>
      <c r="H15" s="17"/>
      <c r="I15" s="20"/>
      <c r="J15" s="6"/>
      <c r="K15" s="6"/>
      <c r="L15" s="400"/>
      <c r="M15" s="401"/>
      <c r="N15" s="21"/>
      <c r="O15" s="103"/>
      <c r="P15" s="103"/>
      <c r="Q15" s="267"/>
      <c r="R15" s="21"/>
      <c r="S15" s="103"/>
      <c r="T15" s="103"/>
      <c r="U15" s="283"/>
      <c r="V15" s="21"/>
      <c r="W15" s="103"/>
      <c r="X15" s="103"/>
      <c r="Y15" s="267"/>
      <c r="Z15" s="21"/>
      <c r="AA15" s="267"/>
      <c r="AB15" s="21"/>
      <c r="AC15" s="267"/>
      <c r="AD15" s="21"/>
      <c r="AE15" s="103"/>
      <c r="AF15" s="267"/>
      <c r="AG15" s="21"/>
      <c r="AH15" s="103"/>
      <c r="AI15" s="267"/>
      <c r="AJ15" s="21"/>
      <c r="AK15" s="103"/>
      <c r="AL15" s="267"/>
      <c r="AM15" s="21"/>
      <c r="AN15" s="103"/>
      <c r="AO15" s="267"/>
      <c r="AP15" s="21"/>
      <c r="AQ15" s="103"/>
      <c r="AR15" s="267"/>
      <c r="AS15" s="21"/>
      <c r="AT15" s="103"/>
      <c r="AU15" s="267"/>
      <c r="AV15" s="21"/>
      <c r="AW15" s="103"/>
      <c r="AX15" s="267"/>
      <c r="AY15" s="21"/>
      <c r="AZ15" s="103"/>
      <c r="BA15" s="267"/>
      <c r="BB15" s="21"/>
      <c r="BC15" s="103"/>
      <c r="BD15" s="267"/>
      <c r="BE15" s="21"/>
      <c r="BF15" s="103"/>
      <c r="BG15" s="267"/>
      <c r="BH15" s="21"/>
      <c r="BI15" s="103"/>
      <c r="BJ15" s="267"/>
      <c r="BK15" s="21"/>
      <c r="BL15" s="103"/>
      <c r="BM15" s="267"/>
      <c r="BN15" s="21"/>
      <c r="BO15" s="103"/>
      <c r="BP15" s="267"/>
      <c r="BQ15" s="21"/>
      <c r="BR15" s="103"/>
      <c r="BS15" s="267"/>
      <c r="BT15" s="21"/>
      <c r="BU15" s="103"/>
      <c r="BV15" s="267"/>
      <c r="BW15" s="21"/>
      <c r="BX15" s="103"/>
      <c r="BY15" s="267"/>
      <c r="BZ15" s="21"/>
      <c r="CA15" s="103"/>
      <c r="CB15" s="267"/>
      <c r="CC15" s="21"/>
      <c r="CD15" s="284"/>
      <c r="CE15" s="267"/>
      <c r="CF15" s="21"/>
      <c r="CG15" s="103"/>
      <c r="CH15" s="267"/>
      <c r="CI15" s="21"/>
      <c r="CJ15" s="103"/>
      <c r="CK15" s="267"/>
      <c r="CL15" s="21"/>
      <c r="CM15" s="103"/>
      <c r="CN15" s="103"/>
      <c r="CO15" s="103"/>
      <c r="CP15" s="103"/>
      <c r="CQ15" s="267"/>
      <c r="CR15" s="21"/>
      <c r="CS15" s="103"/>
      <c r="CT15" s="267"/>
      <c r="CU15" s="21"/>
      <c r="CV15" s="103"/>
      <c r="CW15" s="267"/>
      <c r="CX15" s="21"/>
      <c r="CY15" s="103"/>
      <c r="CZ15" s="267"/>
      <c r="DA15" s="21"/>
      <c r="DB15" s="103"/>
      <c r="DC15" s="267"/>
      <c r="DD15" s="21"/>
      <c r="DE15" s="103"/>
      <c r="DF15" s="267"/>
      <c r="DG15" s="21"/>
      <c r="DH15" s="103"/>
      <c r="DI15" s="267"/>
      <c r="DJ15" s="21"/>
      <c r="DK15" s="103"/>
      <c r="DL15" s="267"/>
      <c r="DM15" s="21"/>
      <c r="DN15" s="103"/>
      <c r="DO15" s="267"/>
      <c r="DP15" s="213"/>
      <c r="DQ15" s="212"/>
      <c r="DR15" s="212"/>
      <c r="DS15" s="279" t="e">
        <f>AVERAGE(BE15:DI15)</f>
        <v>#DIV/0!</v>
      </c>
      <c r="DT15" s="214"/>
      <c r="DU15" s="215" t="e">
        <f t="shared" si="7"/>
        <v>#DIV/0!</v>
      </c>
      <c r="DV15" s="58">
        <f>COUNTIF(N15:DI15, DV$1)+COUNTIF(N15:DI15, DV$2)</f>
        <v>0</v>
      </c>
      <c r="DW15" s="228">
        <f t="shared" si="8"/>
        <v>0</v>
      </c>
      <c r="DX15" s="229">
        <f t="shared" si="9"/>
        <v>0</v>
      </c>
      <c r="DY15" s="229">
        <f t="shared" si="10"/>
        <v>0</v>
      </c>
      <c r="DZ15" s="229">
        <f t="shared" si="11"/>
        <v>0</v>
      </c>
      <c r="EA15" s="229">
        <f t="shared" si="12"/>
        <v>0</v>
      </c>
      <c r="EB15" s="230">
        <f>IF(COUNTIF($AD15:$AF15, $FF$1)&gt;0, EB$2, 0)</f>
        <v>0</v>
      </c>
      <c r="EC15" s="231">
        <f>IF(COUNTIF($AG15:$AI15, $FF$1)&gt;0, EC$2, 0)</f>
        <v>0</v>
      </c>
      <c r="ED15" s="231">
        <f>IF(COUNTIF($AJ15:$AL15, $FF$1)&gt;0, ED$2, 0)</f>
        <v>0</v>
      </c>
      <c r="EE15" s="231">
        <f>IF(COUNTIF($AM15:$AO15, $FF$1)&gt;0, EE$2, 0)</f>
        <v>0</v>
      </c>
      <c r="EF15" s="231">
        <f>IF(COUNTIF($AP15:$AR15, $FF$1)&gt;0, EF$2, 0)</f>
        <v>0</v>
      </c>
      <c r="EG15" s="231">
        <f>IF(COUNTIF($AS15:$AU15, $FF$1)&gt;0, EG$2, 0)</f>
        <v>0</v>
      </c>
      <c r="EH15" s="231">
        <f>IF(COUNTIF($AV15:$AX15, $FF$1)&gt;0, EH$2, 0)</f>
        <v>0</v>
      </c>
      <c r="EI15" s="231">
        <f>IF(COUNTIF($AY15:$BA15, $FF$1)&gt;0, EI$2, 0)</f>
        <v>0</v>
      </c>
      <c r="EJ15" s="231">
        <f>IF(COUNTIF($BB15:$BD15, $FF$1)&gt;0, EJ$2, 0)</f>
        <v>0</v>
      </c>
      <c r="EK15" s="232">
        <f>IF(COUNTIF($BE15:$BG15, $FF$1)&gt;0, EK$2, 0)</f>
        <v>0</v>
      </c>
      <c r="EL15" s="233">
        <f>IF(COUNTIF($BH15:$BJ15, $FF$1)&gt;0, EL$2, 0)</f>
        <v>0</v>
      </c>
      <c r="EM15" s="233">
        <f>IF(COUNTIF($BK15:$BM15, $FF$1)&gt;0, EM$2, 0)</f>
        <v>0</v>
      </c>
      <c r="EN15" s="233">
        <f>IF(COUNTIF($BN15:$BP15, $FF$1)&gt;0, EN$2, 0)</f>
        <v>0</v>
      </c>
      <c r="EO15" s="233">
        <f>IF(COUNTIF($BQ15:$BS15, $FF$1)&gt;0, EO$2, 0)</f>
        <v>0</v>
      </c>
      <c r="EP15" s="233">
        <f>IF(COUNTIF($BT15:$BV15, $FF$1)&gt;0, EP$2, 0)</f>
        <v>0</v>
      </c>
      <c r="EQ15" s="233">
        <f>IF(COUNTIF($BW15:$BY15, $FF$1)&gt;0, EQ$2, 0)</f>
        <v>0</v>
      </c>
      <c r="ER15" s="233">
        <f>IF(COUNTIF($BZ15:$CB15, $FF$1)&gt;0, ER$2, 0)</f>
        <v>0</v>
      </c>
      <c r="ES15" s="233">
        <f>IF(COUNTIF($CC15:$CE15, $FF$1)&gt;0, ES$2, 0)</f>
        <v>0</v>
      </c>
      <c r="ET15" s="234">
        <f>IF(COUNTIF($CF15:$CH15, $FF$1)&gt;0, ET$2, 0)</f>
        <v>0</v>
      </c>
      <c r="EU15" s="235">
        <f>IF(COUNTIF($CI15:$CK15, $FF$1)&gt;0, EU$2, 0)</f>
        <v>0</v>
      </c>
      <c r="EV15" s="235">
        <f>IF(COUNTIF($CL15:$CN15, $FF$1)&gt;0, EV$2, 0)</f>
        <v>0</v>
      </c>
      <c r="EW15" s="235">
        <f>IF(COUNTIF($CO15:$CQ15, $FF$1)&gt;0, EW$2, 0)</f>
        <v>0</v>
      </c>
      <c r="EX15" s="235">
        <f>IF(COUNTIF($CR15:$CT15, $FF$1)&gt;0, EX$2, 0)</f>
        <v>0</v>
      </c>
      <c r="EY15" s="235">
        <f>IF(COUNTIF($CU15:$CW15, $FF$1)&gt;0, EY$2, 0)</f>
        <v>0</v>
      </c>
      <c r="EZ15" s="235">
        <f>IF(COUNTIF($CX15:$CZ15, $FF$1)&gt;0, EZ$2, 0)</f>
        <v>0</v>
      </c>
      <c r="FA15" s="235">
        <f>IF(COUNTIF($DA15:$DC15, $FF$1)&gt;0, FA$2, 0)</f>
        <v>0</v>
      </c>
      <c r="FB15" s="235">
        <f>IF(COUNTIF($DD15:$DF15, $FF$1)&gt;0, FB$2, 0)</f>
        <v>0</v>
      </c>
      <c r="FC15" s="235">
        <f>IF(COUNTIF($DG15:$DI15, $FF$1)&gt;0, FC$2, 0)</f>
        <v>0</v>
      </c>
      <c r="FD15" s="235">
        <f>IF(COUNTIF($DJ15:$DL15, $FF$1)&gt;0, FD$2, 0)</f>
        <v>0</v>
      </c>
      <c r="FE15" s="235">
        <f>IF(COUNTIF($DM15:$DO15, $FF$1)&gt;0, FE$2, 0)</f>
        <v>0</v>
      </c>
      <c r="FF15" s="236">
        <f t="shared" si="13"/>
        <v>0</v>
      </c>
      <c r="FG15" s="237">
        <f t="shared" si="14"/>
        <v>0</v>
      </c>
      <c r="FH15" s="229">
        <f t="shared" si="15"/>
        <v>0</v>
      </c>
      <c r="FI15" s="229">
        <f t="shared" si="16"/>
        <v>0</v>
      </c>
      <c r="FJ15" s="229">
        <f t="shared" si="17"/>
        <v>0</v>
      </c>
      <c r="FK15" s="229">
        <f t="shared" si="18"/>
        <v>0</v>
      </c>
      <c r="FL15" s="230">
        <f>IF(COUNTIF($AD15:$AF15, $GP$1)&gt;0, FL$2, 0)</f>
        <v>0</v>
      </c>
      <c r="FM15" s="231">
        <f>IF(COUNTIF($AG15:$AI15, $GP$1)&gt;0, FM$2, 0)</f>
        <v>0</v>
      </c>
      <c r="FN15" s="231">
        <f>IF(COUNTIF($AJ15:$AL15, $GP$1)&gt;0, FN$2, 0)</f>
        <v>0</v>
      </c>
      <c r="FO15" s="231">
        <f>IF(COUNTIF($AM15:$AO15, $GP$1)&gt;0, FO$2, 0)</f>
        <v>0</v>
      </c>
      <c r="FP15" s="231">
        <f>IF(COUNTIF($AP15:$AR15, $GP$1)&gt;0, FP$2, 0)</f>
        <v>0</v>
      </c>
      <c r="FQ15" s="231">
        <f>IF(COUNTIF($AS15:$AU15, $GP$1)&gt;0, FQ$2, 0)</f>
        <v>0</v>
      </c>
      <c r="FR15" s="231">
        <f>IF(COUNTIF($AV15:$AX15, $GP$1)&gt;0, FR$2, 0)</f>
        <v>0</v>
      </c>
      <c r="FS15" s="231">
        <f>IF(COUNTIF($AY15:$BA15, $GP$1)&gt;0, FS$2, 0)</f>
        <v>0</v>
      </c>
      <c r="FT15" s="231">
        <f>IF(COUNTIF($BB15:$BD15, $GP$1)&gt;0, FT$2, 0)</f>
        <v>0</v>
      </c>
      <c r="FU15" s="232">
        <f>IF(COUNTIF($BE15:$BG15, $GP$1)&gt;0, FU$2, 0)</f>
        <v>0</v>
      </c>
      <c r="FV15" s="233">
        <f>IF(COUNTIF($BH15:$BJ15, $GP$1)&gt;0, FV$2, 0)</f>
        <v>0</v>
      </c>
      <c r="FW15" s="233">
        <f>IF(COUNTIF($BK15:$BM15, $GP$1)&gt;0, FW$2, 0)</f>
        <v>0</v>
      </c>
      <c r="FX15" s="233">
        <f>IF(COUNTIF($BN15:$BP15, $GP$1)&gt;0, FX$2, 0)</f>
        <v>0</v>
      </c>
      <c r="FY15" s="233">
        <f>IF(COUNTIF($BQ15:$BS15, $GP$1)&gt;0, FY$2, 0)</f>
        <v>0</v>
      </c>
      <c r="FZ15" s="233">
        <f>IF(COUNTIF($BT15:$BV15, $GP$1)&gt;0, FZ$2, 0)</f>
        <v>0</v>
      </c>
      <c r="GA15" s="233">
        <f>IF(COUNTIF($BW15:$BY15, $GP$1)&gt;0, GA$2, 0)</f>
        <v>0</v>
      </c>
      <c r="GB15" s="233">
        <f>IF(COUNTIF($BZ15:$CB15, $GP$1)&gt;0, GB$2, 0)</f>
        <v>0</v>
      </c>
      <c r="GC15" s="233">
        <f>IF(COUNTIF($CC15:$CE15, $GP$1)&gt;0, GC$2, 0)</f>
        <v>0</v>
      </c>
      <c r="GD15" s="234">
        <f>IF(COUNTIF($CF15:$CH15, $GP$1)&gt;0, GD$2, 0)</f>
        <v>0</v>
      </c>
      <c r="GE15" s="235">
        <f>IF(COUNTIF($CI15:$CK15, $GP$1)&gt;0, GE$2, 0)</f>
        <v>0</v>
      </c>
      <c r="GF15" s="235">
        <f>IF(COUNTIF($CL15:$CN15, $GP$1)&gt;0, GF$2, 0)</f>
        <v>0</v>
      </c>
      <c r="GG15" s="235">
        <f>IF(COUNTIF($CO15:$CQ15, $GP$1)&gt;0, GG$2, 0)</f>
        <v>0</v>
      </c>
      <c r="GH15" s="235">
        <f>IF(COUNTIF($CR15:$CT15, $GP$1)&gt;0, GH$2, 0)</f>
        <v>0</v>
      </c>
      <c r="GI15" s="235">
        <f>IF(COUNTIF($CU15:$CW15, $GP$1)&gt;0, GI$2, 0)</f>
        <v>0</v>
      </c>
      <c r="GJ15" s="235">
        <f>IF(COUNTIF($CX15:$CZ15, $GP$1)&gt;0, GJ$2, 0)</f>
        <v>0</v>
      </c>
      <c r="GK15" s="235">
        <f>IF(COUNTIF($DA15:$DC15, $GP$1)&gt;0, GK$2, 0)</f>
        <v>0</v>
      </c>
      <c r="GL15" s="235">
        <f>IF(COUNTIF($DD15:$DF15, $GP$1)&gt;0, GL$2, 0)</f>
        <v>0</v>
      </c>
      <c r="GM15" s="235">
        <f>IF(COUNTIF($DG15:$DI15, $GP$1)&gt;0, GM$2, 0)</f>
        <v>0</v>
      </c>
      <c r="GN15" s="235">
        <f>IF(COUNTIF($DJ15:$DL15, $GP$1)&gt;0, GN$2, 0)</f>
        <v>0</v>
      </c>
      <c r="GO15" s="235">
        <f>IF(COUNTIF($DM15:$DO15, $GP$1)&gt;0, GO$2, 0)</f>
        <v>0</v>
      </c>
      <c r="GP15" s="236">
        <f t="shared" si="19"/>
        <v>0</v>
      </c>
      <c r="GQ15" s="237">
        <f t="shared" si="20"/>
        <v>0</v>
      </c>
      <c r="GR15" s="229">
        <f t="shared" si="21"/>
        <v>0</v>
      </c>
      <c r="GS15" s="229">
        <f t="shared" si="22"/>
        <v>0</v>
      </c>
      <c r="GT15" s="229">
        <f t="shared" si="23"/>
        <v>0</v>
      </c>
      <c r="GU15" s="229">
        <f t="shared" si="24"/>
        <v>0</v>
      </c>
      <c r="GV15" s="230">
        <f>IF(COUNTIF($AD15:$AF15, $HZ$1)&gt;0, GV$2, 0)</f>
        <v>0</v>
      </c>
      <c r="GW15" s="231">
        <f>IF(COUNTIF($AG15:$AI15, $HZ$1)&gt;0, GW$2, 0)</f>
        <v>0</v>
      </c>
      <c r="GX15" s="231">
        <f>IF(COUNTIF($AJ15:$AL15, $HZ$1)&gt;0, GX$2, 0)</f>
        <v>0</v>
      </c>
      <c r="GY15" s="231">
        <f>IF(COUNTIF($AM15:$AO15, $HZ$1)&gt;0, GY$2, 0)</f>
        <v>0</v>
      </c>
      <c r="GZ15" s="231">
        <f>IF(COUNTIF($AP15:$AR15, $HZ$1)&gt;0, GZ$2, 0)</f>
        <v>0</v>
      </c>
      <c r="HA15" s="231">
        <f>IF(COUNTIF($AS15:$AU15, $HZ$1)&gt;0, HA$2, 0)</f>
        <v>0</v>
      </c>
      <c r="HB15" s="231">
        <f>IF(COUNTIF($AV15:$AX15, $HZ$1)&gt;0, HB$2, 0)</f>
        <v>0</v>
      </c>
      <c r="HC15" s="231">
        <f>IF(COUNTIF($AY15:$BA15, $HZ$1)&gt;0, HC$2, 0)</f>
        <v>0</v>
      </c>
      <c r="HD15" s="231">
        <f>IF(COUNTIF($BB15:$BD15, $HZ$1)&gt;0, HD$2, 0)</f>
        <v>0</v>
      </c>
      <c r="HE15" s="232">
        <f>IF(COUNTIF($BE15:$BG15, $HZ$1)&gt;0, HE$2, 0)</f>
        <v>0</v>
      </c>
      <c r="HF15" s="233">
        <f>IF(COUNTIF($BH15:$BJ15, $HZ$1)&gt;0, HF$2, 0)</f>
        <v>0</v>
      </c>
      <c r="HG15" s="233">
        <f>IF(COUNTIF($BK15:$BM15, $HZ$1)&gt;0, HG$2, 0)</f>
        <v>0</v>
      </c>
      <c r="HH15" s="233">
        <f>IF(COUNTIF($BN15:$BP15, $HZ$1)&gt;0, HH$2, 0)</f>
        <v>0</v>
      </c>
      <c r="HI15" s="233">
        <f>IF(COUNTIF($BQ15:$BS15, $HZ$1)&gt;0, HI$2, 0)</f>
        <v>0</v>
      </c>
      <c r="HJ15" s="233">
        <f>IF(COUNTIF($BT15:$BV15, $HZ$1)&gt;0, HJ$2, 0)</f>
        <v>0</v>
      </c>
      <c r="HK15" s="233">
        <f>IF(COUNTIF($BW15:$BY15, $HZ$1)&gt;0, HK$2, 0)</f>
        <v>0</v>
      </c>
      <c r="HL15" s="233">
        <f>IF(COUNTIF($BZ15:$CB15, $HZ$1)&gt;0, HL$2, 0)</f>
        <v>0</v>
      </c>
      <c r="HM15" s="233">
        <f>IF(COUNTIF($CC15:$CE15, $HZ$1)&gt;0, HM$2, 0)</f>
        <v>0</v>
      </c>
      <c r="HN15" s="234">
        <f>IF(COUNTIF($CF15:$CH15, $HZ$1)&gt;0, HN$2, 0)</f>
        <v>0</v>
      </c>
      <c r="HO15" s="235">
        <f>IF(COUNTIF($CI15:$CK15, $HZ$1)&gt;0, HO$2, 0)</f>
        <v>0</v>
      </c>
      <c r="HP15" s="235">
        <f>IF(COUNTIF($CL15:$CN15, $HZ$1)&gt;0, HP$2, 0)</f>
        <v>0</v>
      </c>
      <c r="HQ15" s="235">
        <f>IF(COUNTIF($CO15:$CQ15, $HZ$1)&gt;0, HQ$2, 0)</f>
        <v>0</v>
      </c>
      <c r="HR15" s="235">
        <f>IF(COUNTIF($CR15:$CT15, $HZ$1)&gt;0, HR$2, 0)</f>
        <v>0</v>
      </c>
      <c r="HS15" s="235">
        <f>IF(COUNTIF($CU15:$CW15, $HZ$1)&gt;0, HS$2, 0)</f>
        <v>0</v>
      </c>
      <c r="HT15" s="235">
        <f>IF(COUNTIF($CX15:$CZ15, $HZ$1)&gt;0, HT$2, 0)</f>
        <v>0</v>
      </c>
      <c r="HU15" s="235">
        <f>IF(COUNTIF($DA15:$DC15, $HZ$1)&gt;0, HU$2, 0)</f>
        <v>0</v>
      </c>
      <c r="HV15" s="235">
        <f>IF(COUNTIF($DD15:$DF15, $HZ$1)&gt;0, HV$2, 0)</f>
        <v>0</v>
      </c>
      <c r="HW15" s="235">
        <f>IF(COUNTIF($DG15:$DI15, $HZ$1)&gt;0, HW$2, 0)</f>
        <v>0</v>
      </c>
      <c r="HX15" s="235">
        <f>IF(COUNTIF($DJ15:$DL15, $HZ$1)&gt;0, HX$2, 0)</f>
        <v>0</v>
      </c>
      <c r="HY15" s="235">
        <f>IF(COUNTIF($DM15:$DO15, $HZ$1)&gt;0, HY$2, 0)</f>
        <v>0</v>
      </c>
      <c r="HZ15" s="236">
        <f t="shared" si="25"/>
        <v>0</v>
      </c>
      <c r="IA15" s="238"/>
      <c r="IB15" s="237">
        <f t="shared" si="26"/>
        <v>0</v>
      </c>
      <c r="IC15" s="229">
        <f t="shared" si="27"/>
        <v>0</v>
      </c>
      <c r="ID15" s="229">
        <f t="shared" si="28"/>
        <v>0</v>
      </c>
      <c r="IE15" s="229">
        <f t="shared" si="29"/>
        <v>0</v>
      </c>
      <c r="IF15" s="229">
        <f t="shared" si="30"/>
        <v>0</v>
      </c>
      <c r="IG15" s="230">
        <f>IF(MAX($AD15:$AF15)&gt;=40, IG$2, 0)</f>
        <v>0</v>
      </c>
      <c r="IH15" s="231">
        <f>IF(MAX($AG15:$AI15)&gt;=40, IH$2, 0)</f>
        <v>0</v>
      </c>
      <c r="II15" s="231">
        <f>IF(MAX($AJ15:$AL15)&gt;=40, II$2, 0)</f>
        <v>0</v>
      </c>
      <c r="IJ15" s="231">
        <f>IF(MAX($AM15:$AO15)&gt;=40, IJ$2, 0)</f>
        <v>0</v>
      </c>
      <c r="IK15" s="231">
        <f>IF(MAX($AP15:$AR15)&gt;=40, IK$2, 0)</f>
        <v>0</v>
      </c>
      <c r="IL15" s="231">
        <f>IF(MAX($AS15:$AU15)&gt;=40, IL$2, 0)</f>
        <v>0</v>
      </c>
      <c r="IM15" s="231">
        <f>IF(MAX($AV15:$AX15)&gt;=40, IM$2, 0)</f>
        <v>0</v>
      </c>
      <c r="IN15" s="231">
        <f>IF(MAX($AY15:$BA15)&gt;=40, IN$2, 0)</f>
        <v>0</v>
      </c>
      <c r="IO15" s="231">
        <f>IF(MAX($BB15:$BD15)&gt;=40, IO$2, 0)</f>
        <v>0</v>
      </c>
      <c r="IP15" s="232">
        <f>IF(MAX($BE15:$BG15)&gt;=40, IP$2, 0)</f>
        <v>0</v>
      </c>
      <c r="IQ15" s="233">
        <f>IF(MAX($BH15:$BJ15)&gt;=40, IQ$2, 0)</f>
        <v>0</v>
      </c>
      <c r="IR15" s="233">
        <f>IF(MAX($BK15:$BM15)&gt;=40, IR$2, 0)</f>
        <v>0</v>
      </c>
      <c r="IS15" s="233">
        <f>IF(MAX($BN15:$BP15)&gt;=40, IS$2, 0)</f>
        <v>0</v>
      </c>
      <c r="IT15" s="233">
        <f>IF(MAX($BQ15:$BS15)&gt;=40, IT$2, 0)</f>
        <v>0</v>
      </c>
      <c r="IU15" s="233">
        <f>IF(MAX($BT15:$BV15)&gt;=40, IU$2, 0)</f>
        <v>0</v>
      </c>
      <c r="IV15" s="233">
        <f>IF(MAX($BW15:$BY15)&gt;=40, IV$2, 0)</f>
        <v>0</v>
      </c>
      <c r="IW15" s="233">
        <f>IF(MAX($BZ15:$CB15)&gt;=40, IW$2, 0)</f>
        <v>0</v>
      </c>
      <c r="IX15" s="233">
        <f>IF(MAX($CC15:$CE15)&gt;=40, IX$2, 0)</f>
        <v>0</v>
      </c>
      <c r="IY15" s="234">
        <f>IF(MAX($CF15:$CH15)&gt;=40, IY$2, 0)</f>
        <v>0</v>
      </c>
      <c r="IZ15" s="235">
        <f>IF(MAX($CI15:$CK15)&gt;=40, IZ$2, 0)</f>
        <v>0</v>
      </c>
      <c r="JA15" s="235">
        <f>IF(MAX($CL15:$CN15)&gt;=40, JA$2, 0)</f>
        <v>0</v>
      </c>
      <c r="JB15" s="235">
        <f>IF(MAX($CO15:$CQ15)&gt;=40, JB$2, 0)</f>
        <v>0</v>
      </c>
      <c r="JC15" s="235">
        <f>IF(MAX($CR15:$CT15)&gt;=40, JC$2, 0)</f>
        <v>0</v>
      </c>
      <c r="JD15" s="235">
        <f>IF(MAX($CU15:$CW15)&gt;=40, JD$2, 0)</f>
        <v>0</v>
      </c>
      <c r="JE15" s="235">
        <f>IF(MAX($CX15:$CZ15)&gt;=40, JE$2, 0)</f>
        <v>0</v>
      </c>
      <c r="JF15" s="235">
        <f>IF(MAX($DA15:$DC15)&gt;=40, JF$2, 0)</f>
        <v>0</v>
      </c>
      <c r="JG15" s="235">
        <f>IF(MAX($DD15:$DF15)&gt;=40, JG$2, 0)</f>
        <v>0</v>
      </c>
      <c r="JH15" s="235">
        <f>IF(MAX($DG15:$DI15)&gt;=40, JH$2, 0)</f>
        <v>0</v>
      </c>
      <c r="JI15" s="235">
        <f>IF(MAX($DJ15:$DL15)&gt;=40, JI$2, 0)</f>
        <v>0</v>
      </c>
      <c r="JJ15" s="235">
        <f>IF(MAX($DM15:$DO15)&gt;=40, JJ$2, 0)</f>
        <v>0</v>
      </c>
      <c r="JK15" s="392">
        <f>SUM(IG15:IW15, IY15:JJ15)</f>
        <v>0</v>
      </c>
      <c r="JL15" s="392">
        <f>SUM(IB15:IF15, IX15)</f>
        <v>0</v>
      </c>
    </row>
    <row r="16" spans="1:272" ht="15" customHeight="1" x14ac:dyDescent="0.25">
      <c r="B16" s="368">
        <v>3</v>
      </c>
      <c r="C16" s="12"/>
      <c r="D16" s="399"/>
      <c r="E16" s="17"/>
      <c r="F16" s="6"/>
      <c r="G16" s="17"/>
      <c r="H16" s="17"/>
      <c r="I16" s="20"/>
      <c r="J16" s="6"/>
      <c r="K16" s="6"/>
      <c r="L16" s="400"/>
      <c r="M16" s="401"/>
      <c r="N16" s="21"/>
      <c r="O16" s="103"/>
      <c r="P16" s="103"/>
      <c r="Q16" s="267"/>
      <c r="R16" s="21"/>
      <c r="S16" s="103"/>
      <c r="T16" s="103"/>
      <c r="U16" s="283"/>
      <c r="V16" s="21"/>
      <c r="W16" s="103"/>
      <c r="X16" s="103"/>
      <c r="Y16" s="267"/>
      <c r="Z16" s="21"/>
      <c r="AA16" s="267"/>
      <c r="AB16" s="21"/>
      <c r="AC16" s="267"/>
      <c r="AD16" s="21"/>
      <c r="AE16" s="103"/>
      <c r="AF16" s="267"/>
      <c r="AG16" s="21"/>
      <c r="AH16" s="103"/>
      <c r="AI16" s="267"/>
      <c r="AJ16" s="21"/>
      <c r="AK16" s="103"/>
      <c r="AL16" s="267"/>
      <c r="AM16" s="21"/>
      <c r="AN16" s="103"/>
      <c r="AO16" s="267"/>
      <c r="AP16" s="21"/>
      <c r="AQ16" s="103"/>
      <c r="AR16" s="267"/>
      <c r="AS16" s="21"/>
      <c r="AT16" s="103"/>
      <c r="AU16" s="267"/>
      <c r="AV16" s="21"/>
      <c r="AW16" s="103"/>
      <c r="AX16" s="267"/>
      <c r="AY16" s="21"/>
      <c r="AZ16" s="103"/>
      <c r="BA16" s="267"/>
      <c r="BB16" s="21"/>
      <c r="BC16" s="103"/>
      <c r="BD16" s="267"/>
      <c r="BE16" s="21"/>
      <c r="BF16" s="103"/>
      <c r="BG16" s="267"/>
      <c r="BH16" s="21"/>
      <c r="BI16" s="103"/>
      <c r="BJ16" s="267"/>
      <c r="BK16" s="21"/>
      <c r="BL16" s="103"/>
      <c r="BM16" s="267"/>
      <c r="BN16" s="21"/>
      <c r="BO16" s="103"/>
      <c r="BP16" s="267"/>
      <c r="BQ16" s="21"/>
      <c r="BR16" s="103"/>
      <c r="BS16" s="267"/>
      <c r="BT16" s="21"/>
      <c r="BU16" s="103"/>
      <c r="BV16" s="267"/>
      <c r="BW16" s="21"/>
      <c r="BX16" s="103"/>
      <c r="BY16" s="267"/>
      <c r="BZ16" s="21"/>
      <c r="CA16" s="103"/>
      <c r="CB16" s="267"/>
      <c r="CC16" s="21"/>
      <c r="CD16" s="284"/>
      <c r="CE16" s="267"/>
      <c r="CF16" s="21"/>
      <c r="CG16" s="103"/>
      <c r="CH16" s="267"/>
      <c r="CI16" s="21"/>
      <c r="CJ16" s="103"/>
      <c r="CK16" s="267"/>
      <c r="CL16" s="21"/>
      <c r="CM16" s="103"/>
      <c r="CN16" s="103"/>
      <c r="CO16" s="103"/>
      <c r="CP16" s="103"/>
      <c r="CQ16" s="267"/>
      <c r="CR16" s="21"/>
      <c r="CS16" s="103"/>
      <c r="CT16" s="267"/>
      <c r="CU16" s="21"/>
      <c r="CV16" s="103"/>
      <c r="CW16" s="267"/>
      <c r="CX16" s="21"/>
      <c r="CY16" s="103"/>
      <c r="CZ16" s="267"/>
      <c r="DA16" s="21"/>
      <c r="DB16" s="103"/>
      <c r="DC16" s="267"/>
      <c r="DD16" s="21"/>
      <c r="DE16" s="103"/>
      <c r="DF16" s="267"/>
      <c r="DG16" s="21"/>
      <c r="DH16" s="103"/>
      <c r="DI16" s="267"/>
      <c r="DJ16" s="21"/>
      <c r="DK16" s="103"/>
      <c r="DL16" s="267"/>
      <c r="DM16" s="21"/>
      <c r="DN16" s="103"/>
      <c r="DO16" s="267"/>
      <c r="DP16" s="213"/>
      <c r="DQ16" s="212"/>
      <c r="DR16" s="212"/>
      <c r="DS16" s="279" t="e">
        <f>AVERAGE(BE16:DI16)</f>
        <v>#DIV/0!</v>
      </c>
      <c r="DT16" s="214"/>
      <c r="DU16" s="215" t="e">
        <f t="shared" si="7"/>
        <v>#DIV/0!</v>
      </c>
      <c r="DV16" s="58">
        <f>COUNTIF(N16:DI16, DV$1)+COUNTIF(N16:DI16, DV$2)</f>
        <v>0</v>
      </c>
      <c r="DW16" s="228">
        <f t="shared" si="8"/>
        <v>0</v>
      </c>
      <c r="DX16" s="229">
        <f t="shared" si="9"/>
        <v>0</v>
      </c>
      <c r="DY16" s="229">
        <f t="shared" si="10"/>
        <v>0</v>
      </c>
      <c r="DZ16" s="229">
        <f t="shared" si="11"/>
        <v>0</v>
      </c>
      <c r="EA16" s="229">
        <f t="shared" si="12"/>
        <v>0</v>
      </c>
      <c r="EB16" s="230">
        <f>IF(COUNTIF($AD16:$AF16, $FF$1)&gt;0, EB$2, 0)</f>
        <v>0</v>
      </c>
      <c r="EC16" s="231">
        <f>IF(COUNTIF($AG16:$AI16, $FF$1)&gt;0, EC$2, 0)</f>
        <v>0</v>
      </c>
      <c r="ED16" s="231">
        <f>IF(COUNTIF($AJ16:$AL16, $FF$1)&gt;0, ED$2, 0)</f>
        <v>0</v>
      </c>
      <c r="EE16" s="231">
        <f>IF(COUNTIF($AM16:$AO16, $FF$1)&gt;0, EE$2, 0)</f>
        <v>0</v>
      </c>
      <c r="EF16" s="231">
        <f>IF(COUNTIF($AP16:$AR16, $FF$1)&gt;0, EF$2, 0)</f>
        <v>0</v>
      </c>
      <c r="EG16" s="231">
        <f>IF(COUNTIF($AS16:$AU16, $FF$1)&gt;0, EG$2, 0)</f>
        <v>0</v>
      </c>
      <c r="EH16" s="231">
        <f>IF(COUNTIF($AV16:$AX16, $FF$1)&gt;0, EH$2, 0)</f>
        <v>0</v>
      </c>
      <c r="EI16" s="231">
        <f>IF(COUNTIF($AY16:$BA16, $FF$1)&gt;0, EI$2, 0)</f>
        <v>0</v>
      </c>
      <c r="EJ16" s="231">
        <f>IF(COUNTIF($BB16:$BD16, $FF$1)&gt;0, EJ$2, 0)</f>
        <v>0</v>
      </c>
      <c r="EK16" s="232">
        <f>IF(COUNTIF($BE16:$BG16, $FF$1)&gt;0, EK$2, 0)</f>
        <v>0</v>
      </c>
      <c r="EL16" s="233">
        <f>IF(COUNTIF($BH16:$BJ16, $FF$1)&gt;0, EL$2, 0)</f>
        <v>0</v>
      </c>
      <c r="EM16" s="233">
        <f>IF(COUNTIF($BK16:$BM16, $FF$1)&gt;0, EM$2, 0)</f>
        <v>0</v>
      </c>
      <c r="EN16" s="233">
        <f>IF(COUNTIF($BN16:$BP16, $FF$1)&gt;0, EN$2, 0)</f>
        <v>0</v>
      </c>
      <c r="EO16" s="233">
        <f>IF(COUNTIF($BQ16:$BS16, $FF$1)&gt;0, EO$2, 0)</f>
        <v>0</v>
      </c>
      <c r="EP16" s="233">
        <f>IF(COUNTIF($BT16:$BV16, $FF$1)&gt;0, EP$2, 0)</f>
        <v>0</v>
      </c>
      <c r="EQ16" s="233">
        <f>IF(COUNTIF($BW16:$BY16, $FF$1)&gt;0, EQ$2, 0)</f>
        <v>0</v>
      </c>
      <c r="ER16" s="233">
        <f>IF(COUNTIF($BZ16:$CB16, $FF$1)&gt;0, ER$2, 0)</f>
        <v>0</v>
      </c>
      <c r="ES16" s="233">
        <f>IF(COUNTIF($CC16:$CE16, $FF$1)&gt;0, ES$2, 0)</f>
        <v>0</v>
      </c>
      <c r="ET16" s="234">
        <f>IF(COUNTIF($CF16:$CH16, $FF$1)&gt;0, ET$2, 0)</f>
        <v>0</v>
      </c>
      <c r="EU16" s="235">
        <f>IF(COUNTIF($CI16:$CK16, $FF$1)&gt;0, EU$2, 0)</f>
        <v>0</v>
      </c>
      <c r="EV16" s="235">
        <f>IF(COUNTIF($CL16:$CN16, $FF$1)&gt;0, EV$2, 0)</f>
        <v>0</v>
      </c>
      <c r="EW16" s="235">
        <f>IF(COUNTIF($CO16:$CQ16, $FF$1)&gt;0, EW$2, 0)</f>
        <v>0</v>
      </c>
      <c r="EX16" s="235">
        <f>IF(COUNTIF($CR16:$CT16, $FF$1)&gt;0, EX$2, 0)</f>
        <v>0</v>
      </c>
      <c r="EY16" s="235">
        <f>IF(COUNTIF($CU16:$CW16, $FF$1)&gt;0, EY$2, 0)</f>
        <v>0</v>
      </c>
      <c r="EZ16" s="235">
        <f>IF(COUNTIF($CX16:$CZ16, $FF$1)&gt;0, EZ$2, 0)</f>
        <v>0</v>
      </c>
      <c r="FA16" s="235">
        <f>IF(COUNTIF($DA16:$DC16, $FF$1)&gt;0, FA$2, 0)</f>
        <v>0</v>
      </c>
      <c r="FB16" s="235">
        <f>IF(COUNTIF($DD16:$DF16, $FF$1)&gt;0, FB$2, 0)</f>
        <v>0</v>
      </c>
      <c r="FC16" s="235">
        <f>IF(COUNTIF($DG16:$DI16, $FF$1)&gt;0, FC$2, 0)</f>
        <v>0</v>
      </c>
      <c r="FD16" s="235">
        <f>IF(COUNTIF($DJ16:$DL16, $FF$1)&gt;0, FD$2, 0)</f>
        <v>0</v>
      </c>
      <c r="FE16" s="235">
        <f>IF(COUNTIF($DM16:$DO16, $FF$1)&gt;0, FE$2, 0)</f>
        <v>0</v>
      </c>
      <c r="FF16" s="236">
        <f t="shared" si="13"/>
        <v>0</v>
      </c>
      <c r="FG16" s="237">
        <f t="shared" si="14"/>
        <v>0</v>
      </c>
      <c r="FH16" s="229">
        <f t="shared" si="15"/>
        <v>0</v>
      </c>
      <c r="FI16" s="229">
        <f t="shared" si="16"/>
        <v>0</v>
      </c>
      <c r="FJ16" s="229">
        <f t="shared" si="17"/>
        <v>0</v>
      </c>
      <c r="FK16" s="229">
        <f t="shared" si="18"/>
        <v>0</v>
      </c>
      <c r="FL16" s="230">
        <f>IF(COUNTIF($AD16:$AF16, $GP$1)&gt;0, FL$2, 0)</f>
        <v>0</v>
      </c>
      <c r="FM16" s="231">
        <f>IF(COUNTIF($AG16:$AI16, $GP$1)&gt;0, FM$2, 0)</f>
        <v>0</v>
      </c>
      <c r="FN16" s="231">
        <f>IF(COUNTIF($AJ16:$AL16, $GP$1)&gt;0, FN$2, 0)</f>
        <v>0</v>
      </c>
      <c r="FO16" s="231">
        <f>IF(COUNTIF($AM16:$AO16, $GP$1)&gt;0, FO$2, 0)</f>
        <v>0</v>
      </c>
      <c r="FP16" s="231">
        <f>IF(COUNTIF($AP16:$AR16, $GP$1)&gt;0, FP$2, 0)</f>
        <v>0</v>
      </c>
      <c r="FQ16" s="231">
        <f>IF(COUNTIF($AS16:$AU16, $GP$1)&gt;0, FQ$2, 0)</f>
        <v>0</v>
      </c>
      <c r="FR16" s="231">
        <f>IF(COUNTIF($AV16:$AX16, $GP$1)&gt;0, FR$2, 0)</f>
        <v>0</v>
      </c>
      <c r="FS16" s="231">
        <f>IF(COUNTIF($AY16:$BA16, $GP$1)&gt;0, FS$2, 0)</f>
        <v>0</v>
      </c>
      <c r="FT16" s="231">
        <f>IF(COUNTIF($BB16:$BD16, $GP$1)&gt;0, FT$2, 0)</f>
        <v>0</v>
      </c>
      <c r="FU16" s="232">
        <f>IF(COUNTIF($BE16:$BG16, $GP$1)&gt;0, FU$2, 0)</f>
        <v>0</v>
      </c>
      <c r="FV16" s="233">
        <f>IF(COUNTIF($BH16:$BJ16, $GP$1)&gt;0, FV$2, 0)</f>
        <v>0</v>
      </c>
      <c r="FW16" s="233">
        <f>IF(COUNTIF($BK16:$BM16, $GP$1)&gt;0, FW$2, 0)</f>
        <v>0</v>
      </c>
      <c r="FX16" s="233">
        <f>IF(COUNTIF($BN16:$BP16, $GP$1)&gt;0, FX$2, 0)</f>
        <v>0</v>
      </c>
      <c r="FY16" s="233">
        <f>IF(COUNTIF($BQ16:$BS16, $GP$1)&gt;0, FY$2, 0)</f>
        <v>0</v>
      </c>
      <c r="FZ16" s="233">
        <f>IF(COUNTIF($BT16:$BV16, $GP$1)&gt;0, FZ$2, 0)</f>
        <v>0</v>
      </c>
      <c r="GA16" s="233">
        <f>IF(COUNTIF($BW16:$BY16, $GP$1)&gt;0, GA$2, 0)</f>
        <v>0</v>
      </c>
      <c r="GB16" s="233">
        <f>IF(COUNTIF($BZ16:$CB16, $GP$1)&gt;0, GB$2, 0)</f>
        <v>0</v>
      </c>
      <c r="GC16" s="233">
        <f>IF(COUNTIF($CC16:$CE16, $GP$1)&gt;0, GC$2, 0)</f>
        <v>0</v>
      </c>
      <c r="GD16" s="234">
        <f>IF(COUNTIF($CF16:$CH16, $GP$1)&gt;0, GD$2, 0)</f>
        <v>0</v>
      </c>
      <c r="GE16" s="235">
        <f>IF(COUNTIF($CI16:$CK16, $GP$1)&gt;0, GE$2, 0)</f>
        <v>0</v>
      </c>
      <c r="GF16" s="235">
        <f>IF(COUNTIF($CL16:$CN16, $GP$1)&gt;0, GF$2, 0)</f>
        <v>0</v>
      </c>
      <c r="GG16" s="235">
        <f>IF(COUNTIF($CO16:$CQ16, $GP$1)&gt;0, GG$2, 0)</f>
        <v>0</v>
      </c>
      <c r="GH16" s="235">
        <f>IF(COUNTIF($CR16:$CT16, $GP$1)&gt;0, GH$2, 0)</f>
        <v>0</v>
      </c>
      <c r="GI16" s="235">
        <f>IF(COUNTIF($CU16:$CW16, $GP$1)&gt;0, GI$2, 0)</f>
        <v>0</v>
      </c>
      <c r="GJ16" s="235">
        <f>IF(COUNTIF($CX16:$CZ16, $GP$1)&gt;0, GJ$2, 0)</f>
        <v>0</v>
      </c>
      <c r="GK16" s="235">
        <f>IF(COUNTIF($DA16:$DC16, $GP$1)&gt;0, GK$2, 0)</f>
        <v>0</v>
      </c>
      <c r="GL16" s="235">
        <f>IF(COUNTIF($DD16:$DF16, $GP$1)&gt;0, GL$2, 0)</f>
        <v>0</v>
      </c>
      <c r="GM16" s="235">
        <f>IF(COUNTIF($DG16:$DI16, $GP$1)&gt;0, GM$2, 0)</f>
        <v>0</v>
      </c>
      <c r="GN16" s="235">
        <f>IF(COUNTIF($DJ16:$DL16, $GP$1)&gt;0, GN$2, 0)</f>
        <v>0</v>
      </c>
      <c r="GO16" s="235">
        <f>IF(COUNTIF($DM16:$DO16, $GP$1)&gt;0, GO$2, 0)</f>
        <v>0</v>
      </c>
      <c r="GP16" s="236">
        <f t="shared" si="19"/>
        <v>0</v>
      </c>
      <c r="GQ16" s="237">
        <f t="shared" si="20"/>
        <v>0</v>
      </c>
      <c r="GR16" s="229">
        <f t="shared" si="21"/>
        <v>0</v>
      </c>
      <c r="GS16" s="229">
        <f t="shared" si="22"/>
        <v>0</v>
      </c>
      <c r="GT16" s="229">
        <f t="shared" si="23"/>
        <v>0</v>
      </c>
      <c r="GU16" s="229">
        <f t="shared" si="24"/>
        <v>0</v>
      </c>
      <c r="GV16" s="230">
        <f>IF(COUNTIF($AD16:$AF16, $HZ$1)&gt;0, GV$2, 0)</f>
        <v>0</v>
      </c>
      <c r="GW16" s="231">
        <f>IF(COUNTIF($AG16:$AI16, $HZ$1)&gt;0, GW$2, 0)</f>
        <v>0</v>
      </c>
      <c r="GX16" s="231">
        <f>IF(COUNTIF($AJ16:$AL16, $HZ$1)&gt;0, GX$2, 0)</f>
        <v>0</v>
      </c>
      <c r="GY16" s="231">
        <f>IF(COUNTIF($AM16:$AO16, $HZ$1)&gt;0, GY$2, 0)</f>
        <v>0</v>
      </c>
      <c r="GZ16" s="231">
        <f>IF(COUNTIF($AP16:$AR16, $HZ$1)&gt;0, GZ$2, 0)</f>
        <v>0</v>
      </c>
      <c r="HA16" s="231">
        <f>IF(COUNTIF($AS16:$AU16, $HZ$1)&gt;0, HA$2, 0)</f>
        <v>0</v>
      </c>
      <c r="HB16" s="231">
        <f>IF(COUNTIF($AV16:$AX16, $HZ$1)&gt;0, HB$2, 0)</f>
        <v>0</v>
      </c>
      <c r="HC16" s="231">
        <f>IF(COUNTIF($AY16:$BA16, $HZ$1)&gt;0, HC$2, 0)</f>
        <v>0</v>
      </c>
      <c r="HD16" s="231">
        <f>IF(COUNTIF($BB16:$BD16, $HZ$1)&gt;0, HD$2, 0)</f>
        <v>0</v>
      </c>
      <c r="HE16" s="232">
        <f>IF(COUNTIF($BE16:$BG16, $HZ$1)&gt;0, HE$2, 0)</f>
        <v>0</v>
      </c>
      <c r="HF16" s="233">
        <f>IF(COUNTIF($BH16:$BJ16, $HZ$1)&gt;0, HF$2, 0)</f>
        <v>0</v>
      </c>
      <c r="HG16" s="233">
        <f>IF(COUNTIF($BK16:$BM16, $HZ$1)&gt;0, HG$2, 0)</f>
        <v>0</v>
      </c>
      <c r="HH16" s="233">
        <f>IF(COUNTIF($BN16:$BP16, $HZ$1)&gt;0, HH$2, 0)</f>
        <v>0</v>
      </c>
      <c r="HI16" s="233">
        <f>IF(COUNTIF($BQ16:$BS16, $HZ$1)&gt;0, HI$2, 0)</f>
        <v>0</v>
      </c>
      <c r="HJ16" s="233">
        <f>IF(COUNTIF($BT16:$BV16, $HZ$1)&gt;0, HJ$2, 0)</f>
        <v>0</v>
      </c>
      <c r="HK16" s="233">
        <f>IF(COUNTIF($BW16:$BY16, $HZ$1)&gt;0, HK$2, 0)</f>
        <v>0</v>
      </c>
      <c r="HL16" s="233">
        <f>IF(COUNTIF($BZ16:$CB16, $HZ$1)&gt;0, HL$2, 0)</f>
        <v>0</v>
      </c>
      <c r="HM16" s="233">
        <f>IF(COUNTIF($CC16:$CE16, $HZ$1)&gt;0, HM$2, 0)</f>
        <v>0</v>
      </c>
      <c r="HN16" s="234">
        <f>IF(COUNTIF($CF16:$CH16, $HZ$1)&gt;0, HN$2, 0)</f>
        <v>0</v>
      </c>
      <c r="HO16" s="235">
        <f>IF(COUNTIF($CI16:$CK16, $HZ$1)&gt;0, HO$2, 0)</f>
        <v>0</v>
      </c>
      <c r="HP16" s="235">
        <f>IF(COUNTIF($CL16:$CN16, $HZ$1)&gt;0, HP$2, 0)</f>
        <v>0</v>
      </c>
      <c r="HQ16" s="235">
        <f>IF(COUNTIF($CO16:$CQ16, $HZ$1)&gt;0, HQ$2, 0)</f>
        <v>0</v>
      </c>
      <c r="HR16" s="235">
        <f>IF(COUNTIF($CR16:$CT16, $HZ$1)&gt;0, HR$2, 0)</f>
        <v>0</v>
      </c>
      <c r="HS16" s="235">
        <f>IF(COUNTIF($CU16:$CW16, $HZ$1)&gt;0, HS$2, 0)</f>
        <v>0</v>
      </c>
      <c r="HT16" s="235">
        <f>IF(COUNTIF($CX16:$CZ16, $HZ$1)&gt;0, HT$2, 0)</f>
        <v>0</v>
      </c>
      <c r="HU16" s="235">
        <f>IF(COUNTIF($DA16:$DC16, $HZ$1)&gt;0, HU$2, 0)</f>
        <v>0</v>
      </c>
      <c r="HV16" s="235">
        <f>IF(COUNTIF($DD16:$DF16, $HZ$1)&gt;0, HV$2, 0)</f>
        <v>0</v>
      </c>
      <c r="HW16" s="235">
        <f>IF(COUNTIF($DG16:$DI16, $HZ$1)&gt;0, HW$2, 0)</f>
        <v>0</v>
      </c>
      <c r="HX16" s="235">
        <f>IF(COUNTIF($DJ16:$DL16, $HZ$1)&gt;0, HX$2, 0)</f>
        <v>0</v>
      </c>
      <c r="HY16" s="235">
        <f>IF(COUNTIF($DM16:$DO16, $HZ$1)&gt;0, HY$2, 0)</f>
        <v>0</v>
      </c>
      <c r="HZ16" s="236">
        <f t="shared" si="25"/>
        <v>0</v>
      </c>
      <c r="IA16" s="238"/>
      <c r="IB16" s="237">
        <f t="shared" si="26"/>
        <v>0</v>
      </c>
      <c r="IC16" s="229">
        <f t="shared" si="27"/>
        <v>0</v>
      </c>
      <c r="ID16" s="229">
        <f t="shared" si="28"/>
        <v>0</v>
      </c>
      <c r="IE16" s="229">
        <f t="shared" si="29"/>
        <v>0</v>
      </c>
      <c r="IF16" s="229">
        <f t="shared" si="30"/>
        <v>0</v>
      </c>
      <c r="IG16" s="230">
        <f>IF(MAX($AD16:$AF16)&gt;=40, IG$2, 0)</f>
        <v>0</v>
      </c>
      <c r="IH16" s="231">
        <f>IF(MAX($AG16:$AI16)&gt;=40, IH$2, 0)</f>
        <v>0</v>
      </c>
      <c r="II16" s="231">
        <f>IF(MAX($AJ16:$AL16)&gt;=40, II$2, 0)</f>
        <v>0</v>
      </c>
      <c r="IJ16" s="231">
        <f>IF(MAX($AM16:$AO16)&gt;=40, IJ$2, 0)</f>
        <v>0</v>
      </c>
      <c r="IK16" s="231">
        <f>IF(MAX($AP16:$AR16)&gt;=40, IK$2, 0)</f>
        <v>0</v>
      </c>
      <c r="IL16" s="231">
        <f>IF(MAX($AS16:$AU16)&gt;=40, IL$2, 0)</f>
        <v>0</v>
      </c>
      <c r="IM16" s="231">
        <f>IF(MAX($AV16:$AX16)&gt;=40, IM$2, 0)</f>
        <v>0</v>
      </c>
      <c r="IN16" s="231">
        <f>IF(MAX($AY16:$BA16)&gt;=40, IN$2, 0)</f>
        <v>0</v>
      </c>
      <c r="IO16" s="231">
        <f>IF(MAX($BB16:$BD16)&gt;=40, IO$2, 0)</f>
        <v>0</v>
      </c>
      <c r="IP16" s="232">
        <f>IF(MAX($BE16:$BG16)&gt;=40, IP$2, 0)</f>
        <v>0</v>
      </c>
      <c r="IQ16" s="233">
        <f>IF(MAX($BH16:$BJ16)&gt;=40, IQ$2, 0)</f>
        <v>0</v>
      </c>
      <c r="IR16" s="233">
        <f>IF(MAX($BK16:$BM16)&gt;=40, IR$2, 0)</f>
        <v>0</v>
      </c>
      <c r="IS16" s="233">
        <f>IF(MAX($BN16:$BP16)&gt;=40, IS$2, 0)</f>
        <v>0</v>
      </c>
      <c r="IT16" s="233">
        <f>IF(MAX($BQ16:$BS16)&gt;=40, IT$2, 0)</f>
        <v>0</v>
      </c>
      <c r="IU16" s="233">
        <f>IF(MAX($BT16:$BV16)&gt;=40, IU$2, 0)</f>
        <v>0</v>
      </c>
      <c r="IV16" s="233">
        <f>IF(MAX($BW16:$BY16)&gt;=40, IV$2, 0)</f>
        <v>0</v>
      </c>
      <c r="IW16" s="233">
        <f>IF(MAX($BZ16:$CB16)&gt;=40, IW$2, 0)</f>
        <v>0</v>
      </c>
      <c r="IX16" s="233">
        <f>IF(MAX($CC16:$CE16)&gt;=40, IX$2, 0)</f>
        <v>0</v>
      </c>
      <c r="IY16" s="234">
        <f>IF(MAX($CF16:$CH16)&gt;=40, IY$2, 0)</f>
        <v>0</v>
      </c>
      <c r="IZ16" s="235">
        <f>IF(MAX($CI16:$CK16)&gt;=40, IZ$2, 0)</f>
        <v>0</v>
      </c>
      <c r="JA16" s="235">
        <f>IF(MAX($CL16:$CN16)&gt;=40, JA$2, 0)</f>
        <v>0</v>
      </c>
      <c r="JB16" s="235">
        <f>IF(MAX($CO16:$CQ16)&gt;=40, JB$2, 0)</f>
        <v>0</v>
      </c>
      <c r="JC16" s="235">
        <f>IF(MAX($CR16:$CT16)&gt;=40, JC$2, 0)</f>
        <v>0</v>
      </c>
      <c r="JD16" s="235">
        <f>IF(MAX($CU16:$CW16)&gt;=40, JD$2, 0)</f>
        <v>0</v>
      </c>
      <c r="JE16" s="235">
        <f>IF(MAX($CX16:$CZ16)&gt;=40, JE$2, 0)</f>
        <v>0</v>
      </c>
      <c r="JF16" s="235">
        <f>IF(MAX($DA16:$DC16)&gt;=40, JF$2, 0)</f>
        <v>0</v>
      </c>
      <c r="JG16" s="235">
        <f>IF(MAX($DD16:$DF16)&gt;=40, JG$2, 0)</f>
        <v>0</v>
      </c>
      <c r="JH16" s="235">
        <f>IF(MAX($DG16:$DI16)&gt;=40, JH$2, 0)</f>
        <v>0</v>
      </c>
      <c r="JI16" s="235">
        <f>IF(MAX($DJ16:$DL16)&gt;=40, JI$2, 0)</f>
        <v>0</v>
      </c>
      <c r="JJ16" s="235">
        <f>IF(MAX($DM16:$DO16)&gt;=40, JJ$2, 0)</f>
        <v>0</v>
      </c>
      <c r="JK16" s="392">
        <f>SUM(IG16:IW16, IY16:JJ16)</f>
        <v>0</v>
      </c>
      <c r="JL16" s="392">
        <f>SUM(IB16:IF16, IX16)</f>
        <v>0</v>
      </c>
    </row>
    <row r="17" spans="2:272" ht="15" customHeight="1" x14ac:dyDescent="0.25">
      <c r="B17" s="330"/>
      <c r="C17" s="369"/>
      <c r="D17" s="332"/>
      <c r="E17" s="330"/>
      <c r="F17" s="330"/>
      <c r="G17" s="330"/>
      <c r="H17" s="330"/>
      <c r="I17" s="333"/>
      <c r="J17" s="334"/>
      <c r="K17" s="334"/>
      <c r="L17" s="335"/>
      <c r="M17" s="336"/>
      <c r="N17" s="337"/>
      <c r="O17" s="338"/>
      <c r="P17" s="338"/>
      <c r="Q17" s="339"/>
      <c r="R17" s="337"/>
      <c r="S17" s="338"/>
      <c r="T17" s="338"/>
      <c r="U17" s="371"/>
      <c r="V17" s="337"/>
      <c r="W17" s="338"/>
      <c r="X17" s="338"/>
      <c r="Y17" s="339"/>
      <c r="Z17" s="337"/>
      <c r="AA17" s="339"/>
      <c r="AB17" s="337"/>
      <c r="AC17" s="339"/>
      <c r="AD17" s="337"/>
      <c r="AE17" s="338"/>
      <c r="AF17" s="339"/>
      <c r="AG17" s="337"/>
      <c r="AH17" s="338"/>
      <c r="AI17" s="339"/>
      <c r="AJ17" s="337"/>
      <c r="AK17" s="338"/>
      <c r="AL17" s="339"/>
      <c r="AM17" s="337"/>
      <c r="AN17" s="338"/>
      <c r="AO17" s="339"/>
      <c r="AP17" s="337"/>
      <c r="AQ17" s="338"/>
      <c r="AR17" s="339"/>
      <c r="AS17" s="337"/>
      <c r="AT17" s="338"/>
      <c r="AU17" s="339"/>
      <c r="AV17" s="337"/>
      <c r="AW17" s="338"/>
      <c r="AX17" s="339"/>
      <c r="AY17" s="337"/>
      <c r="AZ17" s="338"/>
      <c r="BA17" s="339"/>
      <c r="BB17" s="337"/>
      <c r="BC17" s="338"/>
      <c r="BD17" s="339"/>
      <c r="BE17" s="337"/>
      <c r="BF17" s="338"/>
      <c r="BG17" s="339"/>
      <c r="BH17" s="337"/>
      <c r="BI17" s="338"/>
      <c r="BJ17" s="339"/>
      <c r="BK17" s="337"/>
      <c r="BL17" s="338"/>
      <c r="BM17" s="339"/>
      <c r="BN17" s="337"/>
      <c r="BO17" s="338"/>
      <c r="BP17" s="339"/>
      <c r="BQ17" s="337"/>
      <c r="BR17" s="338"/>
      <c r="BS17" s="339"/>
      <c r="BT17" s="337"/>
      <c r="BU17" s="338"/>
      <c r="BV17" s="339"/>
      <c r="BW17" s="337"/>
      <c r="BX17" s="338"/>
      <c r="BY17" s="339"/>
      <c r="BZ17" s="337"/>
      <c r="CA17" s="338"/>
      <c r="CB17" s="339"/>
      <c r="CC17" s="337"/>
      <c r="CD17" s="340"/>
      <c r="CE17" s="339"/>
      <c r="CF17" s="337"/>
      <c r="CG17" s="338"/>
      <c r="CH17" s="339"/>
      <c r="CI17" s="337"/>
      <c r="CJ17" s="338"/>
      <c r="CK17" s="339"/>
      <c r="CL17" s="337"/>
      <c r="CM17" s="338"/>
      <c r="CN17" s="338"/>
      <c r="CO17" s="338"/>
      <c r="CP17" s="338"/>
      <c r="CQ17" s="339"/>
      <c r="CR17" s="337"/>
      <c r="CS17" s="338"/>
      <c r="CT17" s="339"/>
      <c r="CU17" s="337"/>
      <c r="CV17" s="338"/>
      <c r="CW17" s="339"/>
      <c r="CX17" s="337"/>
      <c r="CY17" s="338"/>
      <c r="CZ17" s="339"/>
      <c r="DA17" s="337"/>
      <c r="DB17" s="338"/>
      <c r="DC17" s="339"/>
      <c r="DD17" s="337"/>
      <c r="DE17" s="338"/>
      <c r="DF17" s="339"/>
      <c r="DG17" s="337"/>
      <c r="DH17" s="338"/>
      <c r="DI17" s="339"/>
      <c r="DJ17" s="337"/>
      <c r="DK17" s="338"/>
      <c r="DL17" s="339"/>
      <c r="DM17" s="337"/>
      <c r="DN17" s="338"/>
      <c r="DO17" s="339"/>
      <c r="DP17" s="331"/>
      <c r="DQ17" s="341"/>
      <c r="DR17" s="341"/>
      <c r="DS17" s="342"/>
      <c r="DT17" s="336"/>
      <c r="DU17" s="343"/>
      <c r="DV17" s="344"/>
      <c r="DW17" s="345"/>
      <c r="DX17" s="346"/>
      <c r="DY17" s="346"/>
      <c r="DZ17" s="346"/>
      <c r="EA17" s="346"/>
      <c r="EB17" s="347"/>
      <c r="EC17" s="348"/>
      <c r="ED17" s="348"/>
      <c r="EE17" s="348"/>
      <c r="EF17" s="348"/>
      <c r="EG17" s="348"/>
      <c r="EH17" s="348"/>
      <c r="EI17" s="348"/>
      <c r="EJ17" s="348"/>
      <c r="EK17" s="349"/>
      <c r="EL17" s="350"/>
      <c r="EM17" s="350"/>
      <c r="EN17" s="350"/>
      <c r="EO17" s="350"/>
      <c r="EP17" s="350"/>
      <c r="EQ17" s="350"/>
      <c r="ER17" s="350"/>
      <c r="ES17" s="350"/>
      <c r="ET17" s="351"/>
      <c r="EU17" s="352"/>
      <c r="EV17" s="352"/>
      <c r="EW17" s="352"/>
      <c r="EX17" s="352"/>
      <c r="EY17" s="352"/>
      <c r="EZ17" s="352"/>
      <c r="FA17" s="352"/>
      <c r="FB17" s="352"/>
      <c r="FC17" s="352"/>
      <c r="FD17" s="352"/>
      <c r="FE17" s="352"/>
      <c r="FF17" s="353"/>
      <c r="FG17" s="345"/>
      <c r="FH17" s="346"/>
      <c r="FI17" s="346"/>
      <c r="FJ17" s="346"/>
      <c r="FK17" s="346"/>
      <c r="FL17" s="347"/>
      <c r="FM17" s="348"/>
      <c r="FN17" s="348"/>
      <c r="FO17" s="348"/>
      <c r="FP17" s="348"/>
      <c r="FQ17" s="348"/>
      <c r="FR17" s="348"/>
      <c r="FS17" s="348"/>
      <c r="FT17" s="348"/>
      <c r="FU17" s="349"/>
      <c r="FV17" s="350"/>
      <c r="FW17" s="350"/>
      <c r="FX17" s="350"/>
      <c r="FY17" s="350"/>
      <c r="FZ17" s="350"/>
      <c r="GA17" s="350"/>
      <c r="GB17" s="350"/>
      <c r="GC17" s="350"/>
      <c r="GD17" s="351"/>
      <c r="GE17" s="352"/>
      <c r="GF17" s="352"/>
      <c r="GG17" s="352"/>
      <c r="GH17" s="352"/>
      <c r="GI17" s="352"/>
      <c r="GJ17" s="352"/>
      <c r="GK17" s="352"/>
      <c r="GL17" s="352"/>
      <c r="GM17" s="352"/>
      <c r="GN17" s="352"/>
      <c r="GO17" s="352"/>
      <c r="GP17" s="353"/>
      <c r="GQ17" s="345"/>
      <c r="GR17" s="346"/>
      <c r="GS17" s="346"/>
      <c r="GT17" s="346"/>
      <c r="GU17" s="346"/>
      <c r="GV17" s="347"/>
      <c r="GW17" s="348"/>
      <c r="GX17" s="348"/>
      <c r="GY17" s="348"/>
      <c r="GZ17" s="348"/>
      <c r="HA17" s="348"/>
      <c r="HB17" s="348"/>
      <c r="HC17" s="348"/>
      <c r="HD17" s="348"/>
      <c r="HE17" s="349"/>
      <c r="HF17" s="350"/>
      <c r="HG17" s="350"/>
      <c r="HH17" s="350"/>
      <c r="HI17" s="350"/>
      <c r="HJ17" s="350"/>
      <c r="HK17" s="350"/>
      <c r="HL17" s="350"/>
      <c r="HM17" s="350"/>
      <c r="HN17" s="351"/>
      <c r="HO17" s="352"/>
      <c r="HP17" s="352"/>
      <c r="HQ17" s="352"/>
      <c r="HR17" s="352"/>
      <c r="HS17" s="352"/>
      <c r="HT17" s="352"/>
      <c r="HU17" s="352"/>
      <c r="HV17" s="352"/>
      <c r="HW17" s="352"/>
      <c r="HX17" s="352"/>
      <c r="HY17" s="352"/>
      <c r="HZ17" s="353"/>
      <c r="IA17" s="354"/>
      <c r="IB17" s="345"/>
      <c r="IC17" s="346"/>
      <c r="ID17" s="346"/>
      <c r="IE17" s="346"/>
      <c r="IF17" s="346"/>
      <c r="IG17" s="347"/>
      <c r="IH17" s="348"/>
      <c r="II17" s="348"/>
      <c r="IJ17" s="348"/>
      <c r="IK17" s="348"/>
      <c r="IL17" s="348"/>
      <c r="IM17" s="348"/>
      <c r="IN17" s="348"/>
      <c r="IO17" s="348"/>
      <c r="IP17" s="349"/>
      <c r="IQ17" s="350"/>
      <c r="IR17" s="350"/>
      <c r="IS17" s="350"/>
      <c r="IT17" s="350"/>
      <c r="IU17" s="350"/>
      <c r="IV17" s="350"/>
      <c r="IW17" s="350"/>
      <c r="IX17" s="350"/>
      <c r="IY17" s="351"/>
      <c r="IZ17" s="352"/>
      <c r="JA17" s="352"/>
      <c r="JB17" s="352"/>
      <c r="JC17" s="352"/>
      <c r="JD17" s="352"/>
      <c r="JE17" s="352"/>
      <c r="JF17" s="352"/>
      <c r="JG17" s="352"/>
      <c r="JH17" s="352"/>
      <c r="JI17" s="352"/>
      <c r="JJ17" s="352"/>
      <c r="JK17" s="391"/>
      <c r="JL17" s="391"/>
    </row>
    <row r="18" spans="2:272" ht="15" x14ac:dyDescent="0.25">
      <c r="C18" s="356" t="s">
        <v>371</v>
      </c>
      <c r="D18" s="310"/>
      <c r="E18" s="355">
        <f>COUNTIF(E13:E17, "G")</f>
        <v>0</v>
      </c>
      <c r="F18" s="311"/>
      <c r="G18" s="323"/>
      <c r="H18" s="311"/>
      <c r="I18" s="323"/>
      <c r="J18" s="323"/>
      <c r="K18" s="323"/>
      <c r="L18" s="323"/>
      <c r="M18" s="395"/>
      <c r="N18" s="324"/>
      <c r="O18" s="325"/>
      <c r="P18" s="325"/>
      <c r="Q18" s="326"/>
      <c r="R18" s="324"/>
      <c r="S18" s="325"/>
      <c r="T18" s="325"/>
      <c r="U18" s="325"/>
      <c r="V18" s="324"/>
      <c r="W18" s="325"/>
      <c r="X18" s="325"/>
      <c r="Y18" s="326"/>
      <c r="Z18" s="324"/>
      <c r="AA18" s="326"/>
      <c r="AB18" s="324"/>
      <c r="AC18" s="326"/>
      <c r="AD18" s="324"/>
      <c r="AE18" s="325"/>
      <c r="AF18" s="326"/>
      <c r="AG18" s="324"/>
      <c r="AH18" s="325"/>
      <c r="AI18" s="326"/>
      <c r="AJ18" s="324"/>
      <c r="AK18" s="325"/>
      <c r="AL18" s="326"/>
      <c r="AM18" s="324"/>
      <c r="AN18" s="325"/>
      <c r="AO18" s="326"/>
      <c r="AP18" s="324"/>
      <c r="AQ18" s="325"/>
      <c r="AR18" s="326"/>
      <c r="AS18" s="324"/>
      <c r="AT18" s="325"/>
      <c r="AU18" s="326"/>
      <c r="AV18" s="324"/>
      <c r="AW18" s="325"/>
      <c r="AX18" s="326"/>
      <c r="AY18" s="324"/>
      <c r="AZ18" s="325"/>
      <c r="BA18" s="326"/>
      <c r="BB18" s="324"/>
      <c r="BC18" s="325"/>
      <c r="BD18" s="326"/>
      <c r="BE18" s="324"/>
      <c r="BF18" s="325"/>
      <c r="BG18" s="326"/>
      <c r="BH18" s="324"/>
      <c r="BI18" s="325"/>
      <c r="BJ18" s="326"/>
      <c r="BK18" s="324"/>
      <c r="BL18" s="325"/>
      <c r="BM18" s="326"/>
      <c r="BN18" s="324"/>
      <c r="BO18" s="325"/>
      <c r="BP18" s="326"/>
      <c r="BQ18" s="324"/>
      <c r="BR18" s="325"/>
      <c r="BS18" s="326"/>
      <c r="BT18" s="324"/>
      <c r="BU18" s="325"/>
      <c r="BV18" s="326"/>
      <c r="BW18" s="324"/>
      <c r="BX18" s="325"/>
      <c r="BY18" s="326"/>
      <c r="BZ18" s="324"/>
      <c r="CA18" s="325"/>
      <c r="CB18" s="326"/>
      <c r="CC18" s="324"/>
      <c r="CD18" s="325"/>
      <c r="CE18" s="325"/>
      <c r="CF18" s="324"/>
      <c r="CG18" s="325"/>
      <c r="CH18" s="326"/>
      <c r="CI18" s="324"/>
      <c r="CJ18" s="325"/>
      <c r="CK18" s="326"/>
      <c r="CL18" s="324" t="s">
        <v>207</v>
      </c>
      <c r="CM18" s="325"/>
      <c r="CN18" s="325"/>
      <c r="CO18" s="325"/>
      <c r="CP18" s="325"/>
      <c r="CQ18" s="326"/>
      <c r="CR18" s="324"/>
      <c r="CS18" s="325"/>
      <c r="CT18" s="326"/>
      <c r="CU18" s="324"/>
      <c r="CV18" s="325"/>
      <c r="CW18" s="326"/>
      <c r="CX18" s="324" t="s">
        <v>208</v>
      </c>
      <c r="CY18" s="325"/>
      <c r="CZ18" s="325"/>
      <c r="DA18" s="325"/>
      <c r="DB18" s="325"/>
      <c r="DC18" s="325"/>
      <c r="DD18" s="325"/>
      <c r="DE18" s="325"/>
      <c r="DF18" s="325"/>
      <c r="DG18" s="325"/>
      <c r="DH18" s="325"/>
      <c r="DI18" s="325"/>
      <c r="DJ18" s="325"/>
      <c r="DK18" s="325"/>
      <c r="DL18" s="325"/>
      <c r="DM18" s="325"/>
      <c r="DN18" s="325"/>
      <c r="DO18" s="326"/>
      <c r="DP18" s="323"/>
      <c r="DQ18" s="365" t="s">
        <v>372</v>
      </c>
      <c r="DR18" s="363">
        <f>COUNTIF($DT13:$DT17, DR$2)</f>
        <v>0</v>
      </c>
      <c r="DS18" s="363">
        <f t="shared" ref="DS18:DU18" si="31">COUNTIF($DT13:$DT17, DS$2)</f>
        <v>0</v>
      </c>
      <c r="DT18" s="363">
        <f t="shared" si="31"/>
        <v>0</v>
      </c>
      <c r="DU18" s="364">
        <f t="shared" si="31"/>
        <v>0</v>
      </c>
      <c r="DV18" s="312"/>
      <c r="DW18" s="313"/>
      <c r="DX18" s="314"/>
      <c r="DY18" s="314"/>
      <c r="DZ18" s="314"/>
      <c r="EA18" s="314"/>
      <c r="EB18" s="315"/>
      <c r="EC18" s="316"/>
      <c r="ED18" s="316"/>
      <c r="EE18" s="316"/>
      <c r="EF18" s="316"/>
      <c r="EG18" s="316"/>
      <c r="EH18" s="316"/>
      <c r="EI18" s="316"/>
      <c r="EJ18" s="316"/>
      <c r="EK18" s="317"/>
      <c r="EL18" s="318"/>
      <c r="EM18" s="318"/>
      <c r="EN18" s="318"/>
      <c r="EO18" s="318"/>
      <c r="EP18" s="318"/>
      <c r="EQ18" s="318"/>
      <c r="ER18" s="318"/>
      <c r="ES18" s="318"/>
      <c r="ET18" s="319"/>
      <c r="EU18" s="320"/>
      <c r="EV18" s="320"/>
      <c r="EW18" s="320"/>
      <c r="EX18" s="320"/>
      <c r="EY18" s="320"/>
      <c r="EZ18" s="320"/>
      <c r="FA18" s="320"/>
      <c r="FB18" s="320"/>
      <c r="FC18" s="320"/>
      <c r="FD18" s="320"/>
      <c r="FE18" s="320"/>
      <c r="FF18" s="321"/>
      <c r="FG18" s="313"/>
      <c r="FH18" s="314"/>
      <c r="FI18" s="314"/>
      <c r="FJ18" s="314"/>
      <c r="FK18" s="314"/>
      <c r="FL18" s="315"/>
      <c r="FM18" s="316"/>
      <c r="FN18" s="316"/>
      <c r="FO18" s="316"/>
      <c r="FP18" s="316"/>
      <c r="FQ18" s="316"/>
      <c r="FR18" s="316"/>
      <c r="FS18" s="316"/>
      <c r="FT18" s="316"/>
      <c r="FU18" s="317"/>
      <c r="FV18" s="318"/>
      <c r="FW18" s="318"/>
      <c r="FX18" s="318"/>
      <c r="FY18" s="318"/>
      <c r="FZ18" s="318"/>
      <c r="GA18" s="318"/>
      <c r="GB18" s="318"/>
      <c r="GC18" s="318"/>
      <c r="GD18" s="319"/>
      <c r="GE18" s="320"/>
      <c r="GF18" s="320"/>
      <c r="GG18" s="320"/>
      <c r="GH18" s="320"/>
      <c r="GI18" s="320"/>
      <c r="GJ18" s="320"/>
      <c r="GK18" s="320"/>
      <c r="GL18" s="320"/>
      <c r="GM18" s="320"/>
      <c r="GN18" s="320"/>
      <c r="GO18" s="320"/>
      <c r="GP18" s="321"/>
      <c r="GQ18" s="313"/>
      <c r="GR18" s="314"/>
      <c r="GS18" s="314"/>
      <c r="GT18" s="314"/>
      <c r="GU18" s="314"/>
      <c r="GV18" s="315"/>
      <c r="GW18" s="316"/>
      <c r="GX18" s="316"/>
      <c r="GY18" s="316"/>
      <c r="GZ18" s="316"/>
      <c r="HA18" s="316"/>
      <c r="HB18" s="316"/>
      <c r="HC18" s="316"/>
      <c r="HD18" s="316"/>
      <c r="HE18" s="317"/>
      <c r="HF18" s="318"/>
      <c r="HG18" s="318"/>
      <c r="HH18" s="318"/>
      <c r="HI18" s="318"/>
      <c r="HJ18" s="318"/>
      <c r="HK18" s="318"/>
      <c r="HL18" s="318"/>
      <c r="HM18" s="318"/>
      <c r="HN18" s="319"/>
      <c r="HO18" s="320"/>
      <c r="HP18" s="320"/>
      <c r="HQ18" s="320"/>
      <c r="HR18" s="320"/>
      <c r="HS18" s="320"/>
      <c r="HT18" s="320"/>
      <c r="HU18" s="320"/>
      <c r="HV18" s="320"/>
      <c r="HW18" s="320"/>
      <c r="HX18" s="320"/>
      <c r="HY18" s="320"/>
      <c r="HZ18" s="321"/>
      <c r="IA18" s="322"/>
      <c r="IB18" s="313"/>
      <c r="IC18" s="314"/>
      <c r="ID18" s="314"/>
      <c r="IE18" s="314"/>
      <c r="IF18" s="314"/>
      <c r="IG18" s="315"/>
      <c r="IH18" s="316"/>
      <c r="II18" s="316"/>
      <c r="IJ18" s="316"/>
      <c r="IK18" s="316"/>
      <c r="IL18" s="316"/>
      <c r="IM18" s="316"/>
      <c r="IN18" s="316"/>
      <c r="IO18" s="316"/>
      <c r="IP18" s="317"/>
      <c r="IQ18" s="318"/>
      <c r="IR18" s="318"/>
      <c r="IS18" s="318"/>
      <c r="IT18" s="318"/>
      <c r="IU18" s="318"/>
      <c r="IV18" s="318"/>
      <c r="IW18" s="318"/>
      <c r="IX18" s="318"/>
      <c r="IY18" s="319"/>
      <c r="IZ18" s="320"/>
      <c r="JA18" s="320"/>
      <c r="JB18" s="320"/>
      <c r="JC18" s="320"/>
      <c r="JD18" s="320"/>
      <c r="JE18" s="320"/>
      <c r="JF18" s="320"/>
      <c r="JG18" s="320"/>
      <c r="JH18" s="320"/>
      <c r="JI18" s="320"/>
      <c r="JJ18" s="320"/>
      <c r="JK18" s="393"/>
      <c r="JL18" s="393"/>
    </row>
    <row r="19" spans="2:272" ht="15" customHeight="1" x14ac:dyDescent="0.25">
      <c r="B19" s="330"/>
      <c r="C19" s="369"/>
      <c r="D19" s="332"/>
      <c r="E19" s="330"/>
      <c r="F19" s="330"/>
      <c r="G19" s="330"/>
      <c r="H19" s="330"/>
      <c r="I19" s="333"/>
      <c r="J19" s="334"/>
      <c r="K19" s="334"/>
      <c r="L19" s="335"/>
      <c r="M19" s="336"/>
      <c r="N19" s="337"/>
      <c r="O19" s="338"/>
      <c r="P19" s="338"/>
      <c r="Q19" s="339"/>
      <c r="R19" s="337"/>
      <c r="S19" s="338"/>
      <c r="T19" s="338"/>
      <c r="U19" s="371"/>
      <c r="V19" s="337"/>
      <c r="W19" s="338"/>
      <c r="X19" s="338"/>
      <c r="Y19" s="339"/>
      <c r="Z19" s="337"/>
      <c r="AA19" s="339"/>
      <c r="AB19" s="337"/>
      <c r="AC19" s="339"/>
      <c r="AD19" s="337"/>
      <c r="AE19" s="338"/>
      <c r="AF19" s="339"/>
      <c r="AG19" s="337"/>
      <c r="AH19" s="338"/>
      <c r="AI19" s="339"/>
      <c r="AJ19" s="337"/>
      <c r="AK19" s="338"/>
      <c r="AL19" s="339"/>
      <c r="AM19" s="337"/>
      <c r="AN19" s="338"/>
      <c r="AO19" s="339"/>
      <c r="AP19" s="337"/>
      <c r="AQ19" s="338"/>
      <c r="AR19" s="339"/>
      <c r="AS19" s="337"/>
      <c r="AT19" s="338"/>
      <c r="AU19" s="339"/>
      <c r="AV19" s="337"/>
      <c r="AW19" s="338"/>
      <c r="AX19" s="339"/>
      <c r="AY19" s="337"/>
      <c r="AZ19" s="338"/>
      <c r="BA19" s="339"/>
      <c r="BB19" s="337"/>
      <c r="BC19" s="338"/>
      <c r="BD19" s="339"/>
      <c r="BE19" s="337"/>
      <c r="BF19" s="338"/>
      <c r="BG19" s="339"/>
      <c r="BH19" s="337"/>
      <c r="BI19" s="338"/>
      <c r="BJ19" s="339"/>
      <c r="BK19" s="337"/>
      <c r="BL19" s="338"/>
      <c r="BM19" s="339"/>
      <c r="BN19" s="337"/>
      <c r="BO19" s="338"/>
      <c r="BP19" s="339"/>
      <c r="BQ19" s="337"/>
      <c r="BR19" s="338"/>
      <c r="BS19" s="339"/>
      <c r="BT19" s="337"/>
      <c r="BU19" s="338"/>
      <c r="BV19" s="339"/>
      <c r="BW19" s="337"/>
      <c r="BX19" s="338"/>
      <c r="BY19" s="339"/>
      <c r="BZ19" s="337"/>
      <c r="CA19" s="338"/>
      <c r="CB19" s="339"/>
      <c r="CC19" s="337"/>
      <c r="CD19" s="340"/>
      <c r="CE19" s="339"/>
      <c r="CF19" s="337"/>
      <c r="CG19" s="338"/>
      <c r="CH19" s="339"/>
      <c r="CI19" s="337"/>
      <c r="CJ19" s="338"/>
      <c r="CK19" s="339"/>
      <c r="CL19" s="337"/>
      <c r="CM19" s="338"/>
      <c r="CN19" s="338"/>
      <c r="CO19" s="338"/>
      <c r="CP19" s="338"/>
      <c r="CQ19" s="339"/>
      <c r="CR19" s="337"/>
      <c r="CS19" s="338"/>
      <c r="CT19" s="339"/>
      <c r="CU19" s="337"/>
      <c r="CV19" s="338"/>
      <c r="CW19" s="339"/>
      <c r="CX19" s="337"/>
      <c r="CY19" s="338"/>
      <c r="CZ19" s="339"/>
      <c r="DA19" s="337"/>
      <c r="DB19" s="338"/>
      <c r="DC19" s="339"/>
      <c r="DD19" s="337"/>
      <c r="DE19" s="338"/>
      <c r="DF19" s="339"/>
      <c r="DG19" s="337"/>
      <c r="DH19" s="338"/>
      <c r="DI19" s="339"/>
      <c r="DJ19" s="337"/>
      <c r="DK19" s="338"/>
      <c r="DL19" s="339"/>
      <c r="DM19" s="337"/>
      <c r="DN19" s="338"/>
      <c r="DO19" s="339"/>
      <c r="DP19" s="331"/>
      <c r="DQ19" s="341"/>
      <c r="DR19" s="341"/>
      <c r="DS19" s="342"/>
      <c r="DT19" s="336"/>
      <c r="DU19" s="343"/>
      <c r="DV19" s="344"/>
      <c r="DW19" s="345"/>
      <c r="DX19" s="346"/>
      <c r="DY19" s="346"/>
      <c r="DZ19" s="346"/>
      <c r="EA19" s="346"/>
      <c r="EB19" s="347"/>
      <c r="EC19" s="348"/>
      <c r="ED19" s="348"/>
      <c r="EE19" s="348"/>
      <c r="EF19" s="348"/>
      <c r="EG19" s="348"/>
      <c r="EH19" s="348"/>
      <c r="EI19" s="348"/>
      <c r="EJ19" s="348"/>
      <c r="EK19" s="349"/>
      <c r="EL19" s="350"/>
      <c r="EM19" s="350"/>
      <c r="EN19" s="350"/>
      <c r="EO19" s="350"/>
      <c r="EP19" s="350"/>
      <c r="EQ19" s="350"/>
      <c r="ER19" s="350"/>
      <c r="ES19" s="350"/>
      <c r="ET19" s="351"/>
      <c r="EU19" s="352"/>
      <c r="EV19" s="352"/>
      <c r="EW19" s="352"/>
      <c r="EX19" s="352"/>
      <c r="EY19" s="352"/>
      <c r="EZ19" s="352"/>
      <c r="FA19" s="352"/>
      <c r="FB19" s="352"/>
      <c r="FC19" s="352"/>
      <c r="FD19" s="352"/>
      <c r="FE19" s="352"/>
      <c r="FF19" s="353"/>
      <c r="FG19" s="345"/>
      <c r="FH19" s="346"/>
      <c r="FI19" s="346"/>
      <c r="FJ19" s="346"/>
      <c r="FK19" s="346"/>
      <c r="FL19" s="347"/>
      <c r="FM19" s="348"/>
      <c r="FN19" s="348"/>
      <c r="FO19" s="348"/>
      <c r="FP19" s="348"/>
      <c r="FQ19" s="348"/>
      <c r="FR19" s="348"/>
      <c r="FS19" s="348"/>
      <c r="FT19" s="348"/>
      <c r="FU19" s="349"/>
      <c r="FV19" s="350"/>
      <c r="FW19" s="350"/>
      <c r="FX19" s="350"/>
      <c r="FY19" s="350"/>
      <c r="FZ19" s="350"/>
      <c r="GA19" s="350"/>
      <c r="GB19" s="350"/>
      <c r="GC19" s="350"/>
      <c r="GD19" s="351"/>
      <c r="GE19" s="352"/>
      <c r="GF19" s="352"/>
      <c r="GG19" s="352"/>
      <c r="GH19" s="352"/>
      <c r="GI19" s="352"/>
      <c r="GJ19" s="352"/>
      <c r="GK19" s="352"/>
      <c r="GL19" s="352"/>
      <c r="GM19" s="352"/>
      <c r="GN19" s="352"/>
      <c r="GO19" s="352"/>
      <c r="GP19" s="353"/>
      <c r="GQ19" s="345"/>
      <c r="GR19" s="346"/>
      <c r="GS19" s="346"/>
      <c r="GT19" s="346"/>
      <c r="GU19" s="346"/>
      <c r="GV19" s="347"/>
      <c r="GW19" s="348"/>
      <c r="GX19" s="348"/>
      <c r="GY19" s="348"/>
      <c r="GZ19" s="348"/>
      <c r="HA19" s="348"/>
      <c r="HB19" s="348"/>
      <c r="HC19" s="348"/>
      <c r="HD19" s="348"/>
      <c r="HE19" s="349"/>
      <c r="HF19" s="350"/>
      <c r="HG19" s="350"/>
      <c r="HH19" s="350"/>
      <c r="HI19" s="350"/>
      <c r="HJ19" s="350"/>
      <c r="HK19" s="350"/>
      <c r="HL19" s="350"/>
      <c r="HM19" s="350"/>
      <c r="HN19" s="351"/>
      <c r="HO19" s="352"/>
      <c r="HP19" s="352"/>
      <c r="HQ19" s="352"/>
      <c r="HR19" s="352"/>
      <c r="HS19" s="352"/>
      <c r="HT19" s="352"/>
      <c r="HU19" s="352"/>
      <c r="HV19" s="352"/>
      <c r="HW19" s="352"/>
      <c r="HX19" s="352"/>
      <c r="HY19" s="352"/>
      <c r="HZ19" s="353"/>
      <c r="IA19" s="354"/>
      <c r="IB19" s="345"/>
      <c r="IC19" s="346"/>
      <c r="ID19" s="346"/>
      <c r="IE19" s="346"/>
      <c r="IF19" s="346"/>
      <c r="IG19" s="347"/>
      <c r="IH19" s="348"/>
      <c r="II19" s="348"/>
      <c r="IJ19" s="348"/>
      <c r="IK19" s="348"/>
      <c r="IL19" s="348"/>
      <c r="IM19" s="348"/>
      <c r="IN19" s="348"/>
      <c r="IO19" s="348"/>
      <c r="IP19" s="349"/>
      <c r="IQ19" s="350"/>
      <c r="IR19" s="350"/>
      <c r="IS19" s="350"/>
      <c r="IT19" s="350"/>
      <c r="IU19" s="350"/>
      <c r="IV19" s="350"/>
      <c r="IW19" s="350"/>
      <c r="IX19" s="350"/>
      <c r="IY19" s="351"/>
      <c r="IZ19" s="352"/>
      <c r="JA19" s="352"/>
      <c r="JB19" s="352"/>
      <c r="JC19" s="352"/>
      <c r="JD19" s="352"/>
      <c r="JE19" s="352"/>
      <c r="JF19" s="352"/>
      <c r="JG19" s="352"/>
      <c r="JH19" s="352"/>
      <c r="JI19" s="352"/>
      <c r="JJ19" s="352"/>
      <c r="JK19" s="391"/>
      <c r="JL19" s="391"/>
    </row>
    <row r="20" spans="2:272" ht="15" customHeight="1" x14ac:dyDescent="0.25">
      <c r="B20" s="368">
        <v>1</v>
      </c>
      <c r="C20" s="12"/>
      <c r="D20" s="399"/>
      <c r="E20" s="17"/>
      <c r="F20" s="6"/>
      <c r="G20" s="17"/>
      <c r="H20" s="17"/>
      <c r="I20" s="20"/>
      <c r="J20" s="6"/>
      <c r="K20" s="6"/>
      <c r="L20" s="400"/>
      <c r="M20" s="401"/>
      <c r="N20" s="21"/>
      <c r="O20" s="103"/>
      <c r="P20" s="103"/>
      <c r="Q20" s="267"/>
      <c r="R20" s="21"/>
      <c r="S20" s="103"/>
      <c r="T20" s="103"/>
      <c r="U20" s="283"/>
      <c r="V20" s="21"/>
      <c r="W20" s="103"/>
      <c r="X20" s="103"/>
      <c r="Y20" s="267"/>
      <c r="Z20" s="21"/>
      <c r="AA20" s="267"/>
      <c r="AB20" s="21"/>
      <c r="AC20" s="267"/>
      <c r="AD20" s="21"/>
      <c r="AE20" s="103"/>
      <c r="AF20" s="267"/>
      <c r="AG20" s="21"/>
      <c r="AH20" s="103"/>
      <c r="AI20" s="267"/>
      <c r="AJ20" s="21"/>
      <c r="AK20" s="103"/>
      <c r="AL20" s="267"/>
      <c r="AM20" s="21"/>
      <c r="AN20" s="103"/>
      <c r="AO20" s="267"/>
      <c r="AP20" s="21"/>
      <c r="AQ20" s="103"/>
      <c r="AR20" s="267"/>
      <c r="AS20" s="21"/>
      <c r="AT20" s="103"/>
      <c r="AU20" s="267"/>
      <c r="AV20" s="21"/>
      <c r="AW20" s="103"/>
      <c r="AX20" s="267"/>
      <c r="AY20" s="21"/>
      <c r="AZ20" s="103"/>
      <c r="BA20" s="267"/>
      <c r="BB20" s="21"/>
      <c r="BC20" s="103"/>
      <c r="BD20" s="267"/>
      <c r="BE20" s="21"/>
      <c r="BF20" s="103"/>
      <c r="BG20" s="267"/>
      <c r="BH20" s="21"/>
      <c r="BI20" s="103"/>
      <c r="BJ20" s="267"/>
      <c r="BK20" s="21"/>
      <c r="BL20" s="103"/>
      <c r="BM20" s="267"/>
      <c r="BN20" s="21"/>
      <c r="BO20" s="103"/>
      <c r="BP20" s="267"/>
      <c r="BQ20" s="21"/>
      <c r="BR20" s="103"/>
      <c r="BS20" s="267"/>
      <c r="BT20" s="21"/>
      <c r="BU20" s="103"/>
      <c r="BV20" s="267"/>
      <c r="BW20" s="21"/>
      <c r="BX20" s="103"/>
      <c r="BY20" s="267"/>
      <c r="BZ20" s="21"/>
      <c r="CA20" s="103"/>
      <c r="CB20" s="267"/>
      <c r="CC20" s="21"/>
      <c r="CD20" s="284"/>
      <c r="CE20" s="267"/>
      <c r="CF20" s="21"/>
      <c r="CG20" s="103"/>
      <c r="CH20" s="267"/>
      <c r="CI20" s="21"/>
      <c r="CJ20" s="103"/>
      <c r="CK20" s="267"/>
      <c r="CL20" s="21"/>
      <c r="CM20" s="103"/>
      <c r="CN20" s="103"/>
      <c r="CO20" s="103"/>
      <c r="CP20" s="103"/>
      <c r="CQ20" s="267"/>
      <c r="CR20" s="21"/>
      <c r="CS20" s="103"/>
      <c r="CT20" s="267"/>
      <c r="CU20" s="21"/>
      <c r="CV20" s="103"/>
      <c r="CW20" s="267"/>
      <c r="CX20" s="21"/>
      <c r="CY20" s="103"/>
      <c r="CZ20" s="267"/>
      <c r="DA20" s="21"/>
      <c r="DB20" s="103"/>
      <c r="DC20" s="267"/>
      <c r="DD20" s="21"/>
      <c r="DE20" s="103"/>
      <c r="DF20" s="267"/>
      <c r="DG20" s="21"/>
      <c r="DH20" s="103"/>
      <c r="DI20" s="267"/>
      <c r="DJ20" s="21"/>
      <c r="DK20" s="103"/>
      <c r="DL20" s="267"/>
      <c r="DM20" s="21"/>
      <c r="DN20" s="103"/>
      <c r="DO20" s="267"/>
      <c r="DP20" s="213"/>
      <c r="DQ20" s="212"/>
      <c r="DR20" s="212"/>
      <c r="DS20" s="279" t="e">
        <f>AVERAGE(BE20:DI20)</f>
        <v>#DIV/0!</v>
      </c>
      <c r="DT20" s="214"/>
      <c r="DU20" s="215" t="e">
        <f t="shared" ref="DU20:DU22" si="32">IF(DS20&gt;80, 4, (DS20-50)/20+2.5)</f>
        <v>#DIV/0!</v>
      </c>
      <c r="DV20" s="58">
        <f>COUNTIF(N20:DI20, DV$1)+COUNTIF(N20:DI20, DV$2)</f>
        <v>0</v>
      </c>
      <c r="DW20" s="228">
        <f t="shared" ref="DW20:DW22" si="33">IF(COUNTIF($N20:$Q20, FF$1)&gt;0, DW$2, 0)</f>
        <v>0</v>
      </c>
      <c r="DX20" s="229">
        <f t="shared" ref="DX20:DX22" si="34">IF(COUNTIF($R20:$U20, FF$1)&gt;0, DX$2, 0)</f>
        <v>0</v>
      </c>
      <c r="DY20" s="229">
        <f t="shared" ref="DY20:DY22" si="35">IF(COUNTIF($V20:$Y20, FF$1)&gt;0, DY$2, 0)</f>
        <v>0</v>
      </c>
      <c r="DZ20" s="229">
        <f t="shared" ref="DZ20:DZ22" si="36">IF(COUNTIF($Z20:$AA20, FF$1)&gt;0, DZ$2, 0)</f>
        <v>0</v>
      </c>
      <c r="EA20" s="229">
        <f t="shared" ref="EA20:EA22" si="37">IF(COUNTIF($AB20:$AC20, FF$1)&gt;0, EA$2, 0)</f>
        <v>0</v>
      </c>
      <c r="EB20" s="230">
        <f>IF(COUNTIF($AD20:$AF20, $FF$1)&gt;0, EB$2, 0)</f>
        <v>0</v>
      </c>
      <c r="EC20" s="231">
        <f>IF(COUNTIF($AG20:$AI20, $FF$1)&gt;0, EC$2, 0)</f>
        <v>0</v>
      </c>
      <c r="ED20" s="231">
        <f>IF(COUNTIF($AJ20:$AL20, $FF$1)&gt;0, ED$2, 0)</f>
        <v>0</v>
      </c>
      <c r="EE20" s="231">
        <f>IF(COUNTIF($AM20:$AO20, $FF$1)&gt;0, EE$2, 0)</f>
        <v>0</v>
      </c>
      <c r="EF20" s="231">
        <f>IF(COUNTIF($AP20:$AR20, $FF$1)&gt;0, EF$2, 0)</f>
        <v>0</v>
      </c>
      <c r="EG20" s="231">
        <f>IF(COUNTIF($AS20:$AU20, $FF$1)&gt;0, EG$2, 0)</f>
        <v>0</v>
      </c>
      <c r="EH20" s="231">
        <f>IF(COUNTIF($AV20:$AX20, $FF$1)&gt;0, EH$2, 0)</f>
        <v>0</v>
      </c>
      <c r="EI20" s="231">
        <f>IF(COUNTIF($AY20:$BA20, $FF$1)&gt;0, EI$2, 0)</f>
        <v>0</v>
      </c>
      <c r="EJ20" s="231">
        <f>IF(COUNTIF($BB20:$BD20, $FF$1)&gt;0, EJ$2, 0)</f>
        <v>0</v>
      </c>
      <c r="EK20" s="232">
        <f>IF(COUNTIF($BE20:$BG20, $FF$1)&gt;0, EK$2, 0)</f>
        <v>0</v>
      </c>
      <c r="EL20" s="233">
        <f>IF(COUNTIF($BH20:$BJ20, $FF$1)&gt;0, EL$2, 0)</f>
        <v>0</v>
      </c>
      <c r="EM20" s="233">
        <f>IF(COUNTIF($BK20:$BM20, $FF$1)&gt;0, EM$2, 0)</f>
        <v>0</v>
      </c>
      <c r="EN20" s="233">
        <f>IF(COUNTIF($BN20:$BP20, $FF$1)&gt;0, EN$2, 0)</f>
        <v>0</v>
      </c>
      <c r="EO20" s="233">
        <f>IF(COUNTIF($BQ20:$BS20, $FF$1)&gt;0, EO$2, 0)</f>
        <v>0</v>
      </c>
      <c r="EP20" s="233">
        <f>IF(COUNTIF($BT20:$BV20, $FF$1)&gt;0, EP$2, 0)</f>
        <v>0</v>
      </c>
      <c r="EQ20" s="233">
        <f>IF(COUNTIF($BW20:$BY20, $FF$1)&gt;0, EQ$2, 0)</f>
        <v>0</v>
      </c>
      <c r="ER20" s="233">
        <f>IF(COUNTIF($BZ20:$CB20, $FF$1)&gt;0, ER$2, 0)</f>
        <v>0</v>
      </c>
      <c r="ES20" s="233">
        <f>IF(COUNTIF($CC20:$CE20, $FF$1)&gt;0, ES$2, 0)</f>
        <v>0</v>
      </c>
      <c r="ET20" s="234">
        <f>IF(COUNTIF($CF20:$CH20, $FF$1)&gt;0, ET$2, 0)</f>
        <v>0</v>
      </c>
      <c r="EU20" s="235">
        <f>IF(COUNTIF($CI20:$CK20, $FF$1)&gt;0, EU$2, 0)</f>
        <v>0</v>
      </c>
      <c r="EV20" s="235">
        <f>IF(COUNTIF($CL20:$CN20, $FF$1)&gt;0, EV$2, 0)</f>
        <v>0</v>
      </c>
      <c r="EW20" s="235">
        <f>IF(COUNTIF($CO20:$CQ20, $FF$1)&gt;0, EW$2, 0)</f>
        <v>0</v>
      </c>
      <c r="EX20" s="235">
        <f>IF(COUNTIF($CR20:$CT20, $FF$1)&gt;0, EX$2, 0)</f>
        <v>0</v>
      </c>
      <c r="EY20" s="235">
        <f>IF(COUNTIF($CU20:$CW20, $FF$1)&gt;0, EY$2, 0)</f>
        <v>0</v>
      </c>
      <c r="EZ20" s="235">
        <f>IF(COUNTIF($CX20:$CZ20, $FF$1)&gt;0, EZ$2, 0)</f>
        <v>0</v>
      </c>
      <c r="FA20" s="235">
        <f>IF(COUNTIF($DA20:$DC20, $FF$1)&gt;0, FA$2, 0)</f>
        <v>0</v>
      </c>
      <c r="FB20" s="235">
        <f>IF(COUNTIF($DD20:$DF20, $FF$1)&gt;0, FB$2, 0)</f>
        <v>0</v>
      </c>
      <c r="FC20" s="235">
        <f>IF(COUNTIF($DG20:$DI20, $FF$1)&gt;0, FC$2, 0)</f>
        <v>0</v>
      </c>
      <c r="FD20" s="235">
        <f>IF(COUNTIF($DJ20:$DL20, $FF$1)&gt;0, FD$2, 0)</f>
        <v>0</v>
      </c>
      <c r="FE20" s="235">
        <f>IF(COUNTIF($DM20:$DO20, $FF$1)&gt;0, FE$2, 0)</f>
        <v>0</v>
      </c>
      <c r="FF20" s="236">
        <f t="shared" ref="FF20:FF22" si="38">SUM(DW20:FE20)</f>
        <v>0</v>
      </c>
      <c r="FG20" s="237">
        <f t="shared" ref="FG20:FG22" si="39">IF(COUNTIF($N20:$Q20, GP$1)&gt;0, FG$2, 0)</f>
        <v>0</v>
      </c>
      <c r="FH20" s="229">
        <f t="shared" ref="FH20:FH22" si="40">IF(COUNTIF($R20:$U20, GP$1)&gt;0, FH$2, 0)</f>
        <v>0</v>
      </c>
      <c r="FI20" s="229">
        <f t="shared" ref="FI20:FI22" si="41">IF(COUNTIF($V20:$Y20, GP$1)&gt;0, FI$2, 0)</f>
        <v>0</v>
      </c>
      <c r="FJ20" s="229">
        <f t="shared" ref="FJ20:FJ22" si="42">IF(COUNTIF($Z20:$AA20, GP$1)&gt;0, FJ$2, 0)</f>
        <v>0</v>
      </c>
      <c r="FK20" s="229">
        <f t="shared" ref="FK20:FK22" si="43">IF(COUNTIF($AB20:$AC20, GP$1)&gt;0, FK$2, 0)</f>
        <v>0</v>
      </c>
      <c r="FL20" s="230">
        <f>IF(COUNTIF($AD20:$AF20, $GP$1)&gt;0, FL$2, 0)</f>
        <v>0</v>
      </c>
      <c r="FM20" s="231">
        <f>IF(COUNTIF($AG20:$AI20, $GP$1)&gt;0, FM$2, 0)</f>
        <v>0</v>
      </c>
      <c r="FN20" s="231">
        <f>IF(COUNTIF($AJ20:$AL20, $GP$1)&gt;0, FN$2, 0)</f>
        <v>0</v>
      </c>
      <c r="FO20" s="231">
        <f>IF(COUNTIF($AM20:$AO20, $GP$1)&gt;0, FO$2, 0)</f>
        <v>0</v>
      </c>
      <c r="FP20" s="231">
        <f>IF(COUNTIF($AP20:$AR20, $GP$1)&gt;0, FP$2, 0)</f>
        <v>0</v>
      </c>
      <c r="FQ20" s="231">
        <f>IF(COUNTIF($AS20:$AU20, $GP$1)&gt;0, FQ$2, 0)</f>
        <v>0</v>
      </c>
      <c r="FR20" s="231">
        <f>IF(COUNTIF($AV20:$AX20, $GP$1)&gt;0, FR$2, 0)</f>
        <v>0</v>
      </c>
      <c r="FS20" s="231">
        <f>IF(COUNTIF($AY20:$BA20, $GP$1)&gt;0, FS$2, 0)</f>
        <v>0</v>
      </c>
      <c r="FT20" s="231">
        <f>IF(COUNTIF($BB20:$BD20, $GP$1)&gt;0, FT$2, 0)</f>
        <v>0</v>
      </c>
      <c r="FU20" s="232">
        <f>IF(COUNTIF($BE20:$BG20, $GP$1)&gt;0, FU$2, 0)</f>
        <v>0</v>
      </c>
      <c r="FV20" s="233">
        <f>IF(COUNTIF($BH20:$BJ20, $GP$1)&gt;0, FV$2, 0)</f>
        <v>0</v>
      </c>
      <c r="FW20" s="233">
        <f>IF(COUNTIF($BK20:$BM20, $GP$1)&gt;0, FW$2, 0)</f>
        <v>0</v>
      </c>
      <c r="FX20" s="233">
        <f>IF(COUNTIF($BN20:$BP20, $GP$1)&gt;0, FX$2, 0)</f>
        <v>0</v>
      </c>
      <c r="FY20" s="233">
        <f>IF(COUNTIF($BQ20:$BS20, $GP$1)&gt;0, FY$2, 0)</f>
        <v>0</v>
      </c>
      <c r="FZ20" s="233">
        <f>IF(COUNTIF($BT20:$BV20, $GP$1)&gt;0, FZ$2, 0)</f>
        <v>0</v>
      </c>
      <c r="GA20" s="233">
        <f>IF(COUNTIF($BW20:$BY20, $GP$1)&gt;0, GA$2, 0)</f>
        <v>0</v>
      </c>
      <c r="GB20" s="233">
        <f>IF(COUNTIF($BZ20:$CB20, $GP$1)&gt;0, GB$2, 0)</f>
        <v>0</v>
      </c>
      <c r="GC20" s="233">
        <f>IF(COUNTIF($CC20:$CE20, $GP$1)&gt;0, GC$2, 0)</f>
        <v>0</v>
      </c>
      <c r="GD20" s="234">
        <f>IF(COUNTIF($CF20:$CH20, $GP$1)&gt;0, GD$2, 0)</f>
        <v>0</v>
      </c>
      <c r="GE20" s="235">
        <f>IF(COUNTIF($CI20:$CK20, $GP$1)&gt;0, GE$2, 0)</f>
        <v>0</v>
      </c>
      <c r="GF20" s="235">
        <f>IF(COUNTIF($CL20:$CN20, $GP$1)&gt;0, GF$2, 0)</f>
        <v>0</v>
      </c>
      <c r="GG20" s="235">
        <f>IF(COUNTIF($CO20:$CQ20, $GP$1)&gt;0, GG$2, 0)</f>
        <v>0</v>
      </c>
      <c r="GH20" s="235">
        <f>IF(COUNTIF($CR20:$CT20, $GP$1)&gt;0, GH$2, 0)</f>
        <v>0</v>
      </c>
      <c r="GI20" s="235">
        <f>IF(COUNTIF($CU20:$CW20, $GP$1)&gt;0, GI$2, 0)</f>
        <v>0</v>
      </c>
      <c r="GJ20" s="235">
        <f>IF(COUNTIF($CX20:$CZ20, $GP$1)&gt;0, GJ$2, 0)</f>
        <v>0</v>
      </c>
      <c r="GK20" s="235">
        <f>IF(COUNTIF($DA20:$DC20, $GP$1)&gt;0, GK$2, 0)</f>
        <v>0</v>
      </c>
      <c r="GL20" s="235">
        <f>IF(COUNTIF($DD20:$DF20, $GP$1)&gt;0, GL$2, 0)</f>
        <v>0</v>
      </c>
      <c r="GM20" s="235">
        <f>IF(COUNTIF($DG20:$DI20, $GP$1)&gt;0, GM$2, 0)</f>
        <v>0</v>
      </c>
      <c r="GN20" s="235">
        <f>IF(COUNTIF($DJ20:$DL20, $GP$1)&gt;0, GN$2, 0)</f>
        <v>0</v>
      </c>
      <c r="GO20" s="235">
        <f>IF(COUNTIF($DM20:$DO20, $GP$1)&gt;0, GO$2, 0)</f>
        <v>0</v>
      </c>
      <c r="GP20" s="236">
        <f t="shared" ref="GP20:GP22" si="44">SUM(FG20:GO20)</f>
        <v>0</v>
      </c>
      <c r="GQ20" s="237">
        <f t="shared" ref="GQ20:GQ22" si="45">IF(COUNTIF($N20:$Q20, HZ$1)&gt;0, GQ$2, 0)</f>
        <v>0</v>
      </c>
      <c r="GR20" s="229">
        <f t="shared" ref="GR20:GR22" si="46">IF(COUNTIF($R20:$U20, HZ$1)&gt;0, GR$2, 0)</f>
        <v>0</v>
      </c>
      <c r="GS20" s="229">
        <f t="shared" ref="GS20:GS22" si="47">IF(COUNTIF($V20:$Y20, HZ$1)&gt;0, GS$2, 0)</f>
        <v>0</v>
      </c>
      <c r="GT20" s="229">
        <f t="shared" ref="GT20:GT22" si="48">IF(COUNTIF($Z20:$AA20, HZ$1)&gt;0, GT$2, 0)</f>
        <v>0</v>
      </c>
      <c r="GU20" s="229">
        <f t="shared" ref="GU20:GU22" si="49">IF(COUNTIF($AB20:$AC20, HZ$1)&gt;0, GU$2, 0)</f>
        <v>0</v>
      </c>
      <c r="GV20" s="230">
        <f>IF(COUNTIF($AD20:$AF20, $HZ$1)&gt;0, GV$2, 0)</f>
        <v>0</v>
      </c>
      <c r="GW20" s="231">
        <f>IF(COUNTIF($AG20:$AI20, $HZ$1)&gt;0, GW$2, 0)</f>
        <v>0</v>
      </c>
      <c r="GX20" s="231">
        <f>IF(COUNTIF($AJ20:$AL20, $HZ$1)&gt;0, GX$2, 0)</f>
        <v>0</v>
      </c>
      <c r="GY20" s="231">
        <f>IF(COUNTIF($AM20:$AO20, $HZ$1)&gt;0, GY$2, 0)</f>
        <v>0</v>
      </c>
      <c r="GZ20" s="231">
        <f>IF(COUNTIF($AP20:$AR20, $HZ$1)&gt;0, GZ$2, 0)</f>
        <v>0</v>
      </c>
      <c r="HA20" s="231">
        <f>IF(COUNTIF($AS20:$AU20, $HZ$1)&gt;0, HA$2, 0)</f>
        <v>0</v>
      </c>
      <c r="HB20" s="231">
        <f>IF(COUNTIF($AV20:$AX20, $HZ$1)&gt;0, HB$2, 0)</f>
        <v>0</v>
      </c>
      <c r="HC20" s="231">
        <f>IF(COUNTIF($AY20:$BA20, $HZ$1)&gt;0, HC$2, 0)</f>
        <v>0</v>
      </c>
      <c r="HD20" s="231">
        <f>IF(COUNTIF($BB20:$BD20, $HZ$1)&gt;0, HD$2, 0)</f>
        <v>0</v>
      </c>
      <c r="HE20" s="232">
        <f>IF(COUNTIF($BE20:$BG20, $HZ$1)&gt;0, HE$2, 0)</f>
        <v>0</v>
      </c>
      <c r="HF20" s="233">
        <f>IF(COUNTIF($BH20:$BJ20, $HZ$1)&gt;0, HF$2, 0)</f>
        <v>0</v>
      </c>
      <c r="HG20" s="233">
        <f>IF(COUNTIF($BK20:$BM20, $HZ$1)&gt;0, HG$2, 0)</f>
        <v>0</v>
      </c>
      <c r="HH20" s="233">
        <f>IF(COUNTIF($BN20:$BP20, $HZ$1)&gt;0, HH$2, 0)</f>
        <v>0</v>
      </c>
      <c r="HI20" s="233">
        <f>IF(COUNTIF($BQ20:$BS20, $HZ$1)&gt;0, HI$2, 0)</f>
        <v>0</v>
      </c>
      <c r="HJ20" s="233">
        <f>IF(COUNTIF($BT20:$BV20, $HZ$1)&gt;0, HJ$2, 0)</f>
        <v>0</v>
      </c>
      <c r="HK20" s="233">
        <f>IF(COUNTIF($BW20:$BY20, $HZ$1)&gt;0, HK$2, 0)</f>
        <v>0</v>
      </c>
      <c r="HL20" s="233">
        <f>IF(COUNTIF($BZ20:$CB20, $HZ$1)&gt;0, HL$2, 0)</f>
        <v>0</v>
      </c>
      <c r="HM20" s="233">
        <f>IF(COUNTIF($CC20:$CE20, $HZ$1)&gt;0, HM$2, 0)</f>
        <v>0</v>
      </c>
      <c r="HN20" s="234">
        <f>IF(COUNTIF($CF20:$CH20, $HZ$1)&gt;0, HN$2, 0)</f>
        <v>0</v>
      </c>
      <c r="HO20" s="235">
        <f>IF(COUNTIF($CI20:$CK20, $HZ$1)&gt;0, HO$2, 0)</f>
        <v>0</v>
      </c>
      <c r="HP20" s="235">
        <f>IF(COUNTIF($CL20:$CN20, $HZ$1)&gt;0, HP$2, 0)</f>
        <v>0</v>
      </c>
      <c r="HQ20" s="235">
        <f>IF(COUNTIF($CO20:$CQ20, $HZ$1)&gt;0, HQ$2, 0)</f>
        <v>0</v>
      </c>
      <c r="HR20" s="235">
        <f>IF(COUNTIF($CR20:$CT20, $HZ$1)&gt;0, HR$2, 0)</f>
        <v>0</v>
      </c>
      <c r="HS20" s="235">
        <f>IF(COUNTIF($CU20:$CW20, $HZ$1)&gt;0, HS$2, 0)</f>
        <v>0</v>
      </c>
      <c r="HT20" s="235">
        <f>IF(COUNTIF($CX20:$CZ20, $HZ$1)&gt;0, HT$2, 0)</f>
        <v>0</v>
      </c>
      <c r="HU20" s="235">
        <f>IF(COUNTIF($DA20:$DC20, $HZ$1)&gt;0, HU$2, 0)</f>
        <v>0</v>
      </c>
      <c r="HV20" s="235">
        <f>IF(COUNTIF($DD20:$DF20, $HZ$1)&gt;0, HV$2, 0)</f>
        <v>0</v>
      </c>
      <c r="HW20" s="235">
        <f>IF(COUNTIF($DG20:$DI20, $HZ$1)&gt;0, HW$2, 0)</f>
        <v>0</v>
      </c>
      <c r="HX20" s="235">
        <f>IF(COUNTIF($DJ20:$DL20, $HZ$1)&gt;0, HX$2, 0)</f>
        <v>0</v>
      </c>
      <c r="HY20" s="235">
        <f>IF(COUNTIF($DM20:$DO20, $HZ$1)&gt;0, HY$2, 0)</f>
        <v>0</v>
      </c>
      <c r="HZ20" s="236">
        <f t="shared" ref="HZ20:HZ22" si="50">SUM(GQ20:HY20)</f>
        <v>0</v>
      </c>
      <c r="IA20" s="238"/>
      <c r="IB20" s="237">
        <f t="shared" ref="IB20:IB22" si="51">IF(MAX($N20:$Q20)&gt;=40, IB$2, 0)</f>
        <v>0</v>
      </c>
      <c r="IC20" s="229">
        <f t="shared" ref="IC20:IC22" si="52">IF(MAX($R20:$U20)&gt;=40, IC$2, 0)</f>
        <v>0</v>
      </c>
      <c r="ID20" s="229">
        <f t="shared" ref="ID20:ID22" si="53">IF(MAX($V20:$Y20)&gt;=40, ID$2, 0)</f>
        <v>0</v>
      </c>
      <c r="IE20" s="229">
        <f t="shared" ref="IE20:IE22" si="54">IF(MAX($Z20:$AA20)&gt;=40, IE$2, 0)</f>
        <v>0</v>
      </c>
      <c r="IF20" s="229">
        <f t="shared" ref="IF20:IF22" si="55">IF(MAX($AB20:$AC20)&gt;=40, IF$2, 0)</f>
        <v>0</v>
      </c>
      <c r="IG20" s="230">
        <f>IF(MAX($AD20:$AF20)&gt;=40, IG$2, 0)</f>
        <v>0</v>
      </c>
      <c r="IH20" s="231">
        <f>IF(MAX($AG20:$AI20)&gt;=40, IH$2, 0)</f>
        <v>0</v>
      </c>
      <c r="II20" s="231">
        <f>IF(MAX($AJ20:$AL20)&gt;=40, II$2, 0)</f>
        <v>0</v>
      </c>
      <c r="IJ20" s="231">
        <f>IF(MAX($AM20:$AO20)&gt;=40, IJ$2, 0)</f>
        <v>0</v>
      </c>
      <c r="IK20" s="231">
        <f>IF(MAX($AP20:$AR20)&gt;=40, IK$2, 0)</f>
        <v>0</v>
      </c>
      <c r="IL20" s="231">
        <f>IF(MAX($AS20:$AU20)&gt;=40, IL$2, 0)</f>
        <v>0</v>
      </c>
      <c r="IM20" s="231">
        <f>IF(MAX($AV20:$AX20)&gt;=40, IM$2, 0)</f>
        <v>0</v>
      </c>
      <c r="IN20" s="231">
        <f>IF(MAX($AY20:$BA20)&gt;=40, IN$2, 0)</f>
        <v>0</v>
      </c>
      <c r="IO20" s="231">
        <f>IF(MAX($BB20:$BD20)&gt;=40, IO$2, 0)</f>
        <v>0</v>
      </c>
      <c r="IP20" s="232">
        <f>IF(MAX($BE20:$BG20)&gt;=40, IP$2, 0)</f>
        <v>0</v>
      </c>
      <c r="IQ20" s="233">
        <f>IF(MAX($BH20:$BJ20)&gt;=40, IQ$2, 0)</f>
        <v>0</v>
      </c>
      <c r="IR20" s="233">
        <f>IF(MAX($BK20:$BM20)&gt;=40, IR$2, 0)</f>
        <v>0</v>
      </c>
      <c r="IS20" s="233">
        <f>IF(MAX($BN20:$BP20)&gt;=40, IS$2, 0)</f>
        <v>0</v>
      </c>
      <c r="IT20" s="233">
        <f>IF(MAX($BQ20:$BS20)&gt;=40, IT$2, 0)</f>
        <v>0</v>
      </c>
      <c r="IU20" s="233">
        <f>IF(MAX($BT20:$BV20)&gt;=40, IU$2, 0)</f>
        <v>0</v>
      </c>
      <c r="IV20" s="233">
        <f>IF(MAX($BW20:$BY20)&gt;=40, IV$2, 0)</f>
        <v>0</v>
      </c>
      <c r="IW20" s="233">
        <f>IF(MAX($BZ20:$CB20)&gt;=40, IW$2, 0)</f>
        <v>0</v>
      </c>
      <c r="IX20" s="233">
        <f>IF(MAX($CC20:$CE20)&gt;=40, IX$2, 0)</f>
        <v>0</v>
      </c>
      <c r="IY20" s="234">
        <f>IF(MAX($CF20:$CH20)&gt;=40, IY$2, 0)</f>
        <v>0</v>
      </c>
      <c r="IZ20" s="235">
        <f>IF(MAX($CI20:$CK20)&gt;=40, IZ$2, 0)</f>
        <v>0</v>
      </c>
      <c r="JA20" s="235">
        <f>IF(MAX($CL20:$CN20)&gt;=40, JA$2, 0)</f>
        <v>0</v>
      </c>
      <c r="JB20" s="235">
        <f>IF(MAX($CO20:$CQ20)&gt;=40, JB$2, 0)</f>
        <v>0</v>
      </c>
      <c r="JC20" s="235">
        <f>IF(MAX($CR20:$CT20)&gt;=40, JC$2, 0)</f>
        <v>0</v>
      </c>
      <c r="JD20" s="235">
        <f>IF(MAX($CU20:$CW20)&gt;=40, JD$2, 0)</f>
        <v>0</v>
      </c>
      <c r="JE20" s="235">
        <f>IF(MAX($CX20:$CZ20)&gt;=40, JE$2, 0)</f>
        <v>0</v>
      </c>
      <c r="JF20" s="235">
        <f>IF(MAX($DA20:$DC20)&gt;=40, JF$2, 0)</f>
        <v>0</v>
      </c>
      <c r="JG20" s="235">
        <f>IF(MAX($DD20:$DF20)&gt;=40, JG$2, 0)</f>
        <v>0</v>
      </c>
      <c r="JH20" s="235">
        <f>IF(MAX($DG20:$DI20)&gt;=40, JH$2, 0)</f>
        <v>0</v>
      </c>
      <c r="JI20" s="235">
        <f>IF(MAX($DJ20:$DL20)&gt;=40, JI$2, 0)</f>
        <v>0</v>
      </c>
      <c r="JJ20" s="235">
        <f>IF(MAX($DM20:$DO20)&gt;=40, JJ$2, 0)</f>
        <v>0</v>
      </c>
      <c r="JK20" s="392">
        <f>SUM(IG20:IW20, IY20:JJ20)</f>
        <v>0</v>
      </c>
      <c r="JL20" s="392">
        <f>SUM(IB20:IF20, IX20)</f>
        <v>0</v>
      </c>
    </row>
    <row r="21" spans="2:272" ht="15" customHeight="1" x14ac:dyDescent="0.25">
      <c r="B21" s="368">
        <v>2</v>
      </c>
      <c r="C21" s="12"/>
      <c r="D21" s="399"/>
      <c r="E21" s="17"/>
      <c r="F21" s="6"/>
      <c r="G21" s="17"/>
      <c r="H21" s="17"/>
      <c r="I21" s="20"/>
      <c r="J21" s="6"/>
      <c r="K21" s="6"/>
      <c r="L21" s="400"/>
      <c r="M21" s="401"/>
      <c r="N21" s="21"/>
      <c r="O21" s="103"/>
      <c r="P21" s="103"/>
      <c r="Q21" s="267"/>
      <c r="R21" s="21"/>
      <c r="S21" s="103"/>
      <c r="T21" s="103"/>
      <c r="U21" s="283"/>
      <c r="V21" s="21"/>
      <c r="W21" s="103"/>
      <c r="X21" s="103"/>
      <c r="Y21" s="267"/>
      <c r="Z21" s="21"/>
      <c r="AA21" s="267"/>
      <c r="AB21" s="21"/>
      <c r="AC21" s="267"/>
      <c r="AD21" s="21"/>
      <c r="AE21" s="103"/>
      <c r="AF21" s="267"/>
      <c r="AG21" s="21"/>
      <c r="AH21" s="103"/>
      <c r="AI21" s="267"/>
      <c r="AJ21" s="21"/>
      <c r="AK21" s="103"/>
      <c r="AL21" s="267"/>
      <c r="AM21" s="21"/>
      <c r="AN21" s="103"/>
      <c r="AO21" s="267"/>
      <c r="AP21" s="21"/>
      <c r="AQ21" s="103"/>
      <c r="AR21" s="267"/>
      <c r="AS21" s="21"/>
      <c r="AT21" s="103"/>
      <c r="AU21" s="267"/>
      <c r="AV21" s="21"/>
      <c r="AW21" s="103"/>
      <c r="AX21" s="267"/>
      <c r="AY21" s="21"/>
      <c r="AZ21" s="103"/>
      <c r="BA21" s="267"/>
      <c r="BB21" s="21"/>
      <c r="BC21" s="103"/>
      <c r="BD21" s="267"/>
      <c r="BE21" s="21"/>
      <c r="BF21" s="103"/>
      <c r="BG21" s="267"/>
      <c r="BH21" s="21"/>
      <c r="BI21" s="103"/>
      <c r="BJ21" s="267"/>
      <c r="BK21" s="21"/>
      <c r="BL21" s="103"/>
      <c r="BM21" s="267"/>
      <c r="BN21" s="21"/>
      <c r="BO21" s="103"/>
      <c r="BP21" s="267"/>
      <c r="BQ21" s="21"/>
      <c r="BR21" s="103"/>
      <c r="BS21" s="267"/>
      <c r="BT21" s="21"/>
      <c r="BU21" s="103"/>
      <c r="BV21" s="267"/>
      <c r="BW21" s="21"/>
      <c r="BX21" s="103"/>
      <c r="BY21" s="267"/>
      <c r="BZ21" s="21"/>
      <c r="CA21" s="103"/>
      <c r="CB21" s="267"/>
      <c r="CC21" s="21"/>
      <c r="CD21" s="284"/>
      <c r="CE21" s="267"/>
      <c r="CF21" s="21"/>
      <c r="CG21" s="103"/>
      <c r="CH21" s="267"/>
      <c r="CI21" s="21"/>
      <c r="CJ21" s="103"/>
      <c r="CK21" s="267"/>
      <c r="CL21" s="21"/>
      <c r="CM21" s="103"/>
      <c r="CN21" s="103"/>
      <c r="CO21" s="103"/>
      <c r="CP21" s="103"/>
      <c r="CQ21" s="267"/>
      <c r="CR21" s="21"/>
      <c r="CS21" s="103"/>
      <c r="CT21" s="267"/>
      <c r="CU21" s="21"/>
      <c r="CV21" s="103"/>
      <c r="CW21" s="267"/>
      <c r="CX21" s="21"/>
      <c r="CY21" s="103"/>
      <c r="CZ21" s="267"/>
      <c r="DA21" s="21"/>
      <c r="DB21" s="103"/>
      <c r="DC21" s="267"/>
      <c r="DD21" s="21"/>
      <c r="DE21" s="103"/>
      <c r="DF21" s="267"/>
      <c r="DG21" s="21"/>
      <c r="DH21" s="103"/>
      <c r="DI21" s="267"/>
      <c r="DJ21" s="21"/>
      <c r="DK21" s="103"/>
      <c r="DL21" s="267"/>
      <c r="DM21" s="21"/>
      <c r="DN21" s="103"/>
      <c r="DO21" s="267"/>
      <c r="DP21" s="213"/>
      <c r="DQ21" s="212"/>
      <c r="DR21" s="212"/>
      <c r="DS21" s="279" t="e">
        <f>AVERAGE(BE21:DI21)</f>
        <v>#DIV/0!</v>
      </c>
      <c r="DT21" s="214"/>
      <c r="DU21" s="215" t="e">
        <f t="shared" si="32"/>
        <v>#DIV/0!</v>
      </c>
      <c r="DV21" s="58">
        <f>COUNTIF(N21:DI21, DV$1)+COUNTIF(N21:DI21, DV$2)</f>
        <v>0</v>
      </c>
      <c r="DW21" s="228">
        <f t="shared" si="33"/>
        <v>0</v>
      </c>
      <c r="DX21" s="229">
        <f t="shared" si="34"/>
        <v>0</v>
      </c>
      <c r="DY21" s="229">
        <f t="shared" si="35"/>
        <v>0</v>
      </c>
      <c r="DZ21" s="229">
        <f t="shared" si="36"/>
        <v>0</v>
      </c>
      <c r="EA21" s="229">
        <f t="shared" si="37"/>
        <v>0</v>
      </c>
      <c r="EB21" s="230">
        <f>IF(COUNTIF($AD21:$AF21, $FF$1)&gt;0, EB$2, 0)</f>
        <v>0</v>
      </c>
      <c r="EC21" s="231">
        <f>IF(COUNTIF($AG21:$AI21, $FF$1)&gt;0, EC$2, 0)</f>
        <v>0</v>
      </c>
      <c r="ED21" s="231">
        <f>IF(COUNTIF($AJ21:$AL21, $FF$1)&gt;0, ED$2, 0)</f>
        <v>0</v>
      </c>
      <c r="EE21" s="231">
        <f>IF(COUNTIF($AM21:$AO21, $FF$1)&gt;0, EE$2, 0)</f>
        <v>0</v>
      </c>
      <c r="EF21" s="231">
        <f>IF(COUNTIF($AP21:$AR21, $FF$1)&gt;0, EF$2, 0)</f>
        <v>0</v>
      </c>
      <c r="EG21" s="231">
        <f>IF(COUNTIF($AS21:$AU21, $FF$1)&gt;0, EG$2, 0)</f>
        <v>0</v>
      </c>
      <c r="EH21" s="231">
        <f>IF(COUNTIF($AV21:$AX21, $FF$1)&gt;0, EH$2, 0)</f>
        <v>0</v>
      </c>
      <c r="EI21" s="231">
        <f>IF(COUNTIF($AY21:$BA21, $FF$1)&gt;0, EI$2, 0)</f>
        <v>0</v>
      </c>
      <c r="EJ21" s="231">
        <f>IF(COUNTIF($BB21:$BD21, $FF$1)&gt;0, EJ$2, 0)</f>
        <v>0</v>
      </c>
      <c r="EK21" s="232">
        <f>IF(COUNTIF($BE21:$BG21, $FF$1)&gt;0, EK$2, 0)</f>
        <v>0</v>
      </c>
      <c r="EL21" s="233">
        <f>IF(COUNTIF($BH21:$BJ21, $FF$1)&gt;0, EL$2, 0)</f>
        <v>0</v>
      </c>
      <c r="EM21" s="233">
        <f>IF(COUNTIF($BK21:$BM21, $FF$1)&gt;0, EM$2, 0)</f>
        <v>0</v>
      </c>
      <c r="EN21" s="233">
        <f>IF(COUNTIF($BN21:$BP21, $FF$1)&gt;0, EN$2, 0)</f>
        <v>0</v>
      </c>
      <c r="EO21" s="233">
        <f>IF(COUNTIF($BQ21:$BS21, $FF$1)&gt;0, EO$2, 0)</f>
        <v>0</v>
      </c>
      <c r="EP21" s="233">
        <f>IF(COUNTIF($BT21:$BV21, $FF$1)&gt;0, EP$2, 0)</f>
        <v>0</v>
      </c>
      <c r="EQ21" s="233">
        <f>IF(COUNTIF($BW21:$BY21, $FF$1)&gt;0, EQ$2, 0)</f>
        <v>0</v>
      </c>
      <c r="ER21" s="233">
        <f>IF(COUNTIF($BZ21:$CB21, $FF$1)&gt;0, ER$2, 0)</f>
        <v>0</v>
      </c>
      <c r="ES21" s="233">
        <f>IF(COUNTIF($CC21:$CE21, $FF$1)&gt;0, ES$2, 0)</f>
        <v>0</v>
      </c>
      <c r="ET21" s="234">
        <f>IF(COUNTIF($CF21:$CH21, $FF$1)&gt;0, ET$2, 0)</f>
        <v>0</v>
      </c>
      <c r="EU21" s="235">
        <f>IF(COUNTIF($CI21:$CK21, $FF$1)&gt;0, EU$2, 0)</f>
        <v>0</v>
      </c>
      <c r="EV21" s="235">
        <f>IF(COUNTIF($CL21:$CN21, $FF$1)&gt;0, EV$2, 0)</f>
        <v>0</v>
      </c>
      <c r="EW21" s="235">
        <f>IF(COUNTIF($CO21:$CQ21, $FF$1)&gt;0, EW$2, 0)</f>
        <v>0</v>
      </c>
      <c r="EX21" s="235">
        <f>IF(COUNTIF($CR21:$CT21, $FF$1)&gt;0, EX$2, 0)</f>
        <v>0</v>
      </c>
      <c r="EY21" s="235">
        <f>IF(COUNTIF($CU21:$CW21, $FF$1)&gt;0, EY$2, 0)</f>
        <v>0</v>
      </c>
      <c r="EZ21" s="235">
        <f>IF(COUNTIF($CX21:$CZ21, $FF$1)&gt;0, EZ$2, 0)</f>
        <v>0</v>
      </c>
      <c r="FA21" s="235">
        <f>IF(COUNTIF($DA21:$DC21, $FF$1)&gt;0, FA$2, 0)</f>
        <v>0</v>
      </c>
      <c r="FB21" s="235">
        <f>IF(COUNTIF($DD21:$DF21, $FF$1)&gt;0, FB$2, 0)</f>
        <v>0</v>
      </c>
      <c r="FC21" s="235">
        <f>IF(COUNTIF($DG21:$DI21, $FF$1)&gt;0, FC$2, 0)</f>
        <v>0</v>
      </c>
      <c r="FD21" s="235">
        <f>IF(COUNTIF($DJ21:$DL21, $FF$1)&gt;0, FD$2, 0)</f>
        <v>0</v>
      </c>
      <c r="FE21" s="235">
        <f>IF(COUNTIF($DM21:$DO21, $FF$1)&gt;0, FE$2, 0)</f>
        <v>0</v>
      </c>
      <c r="FF21" s="236">
        <f t="shared" si="38"/>
        <v>0</v>
      </c>
      <c r="FG21" s="237">
        <f t="shared" si="39"/>
        <v>0</v>
      </c>
      <c r="FH21" s="229">
        <f t="shared" si="40"/>
        <v>0</v>
      </c>
      <c r="FI21" s="229">
        <f t="shared" si="41"/>
        <v>0</v>
      </c>
      <c r="FJ21" s="229">
        <f t="shared" si="42"/>
        <v>0</v>
      </c>
      <c r="FK21" s="229">
        <f t="shared" si="43"/>
        <v>0</v>
      </c>
      <c r="FL21" s="230">
        <f>IF(COUNTIF($AD21:$AF21, $GP$1)&gt;0, FL$2, 0)</f>
        <v>0</v>
      </c>
      <c r="FM21" s="231">
        <f>IF(COUNTIF($AG21:$AI21, $GP$1)&gt;0, FM$2, 0)</f>
        <v>0</v>
      </c>
      <c r="FN21" s="231">
        <f>IF(COUNTIF($AJ21:$AL21, $GP$1)&gt;0, FN$2, 0)</f>
        <v>0</v>
      </c>
      <c r="FO21" s="231">
        <f>IF(COUNTIF($AM21:$AO21, $GP$1)&gt;0, FO$2, 0)</f>
        <v>0</v>
      </c>
      <c r="FP21" s="231">
        <f>IF(COUNTIF($AP21:$AR21, $GP$1)&gt;0, FP$2, 0)</f>
        <v>0</v>
      </c>
      <c r="FQ21" s="231">
        <f>IF(COUNTIF($AS21:$AU21, $GP$1)&gt;0, FQ$2, 0)</f>
        <v>0</v>
      </c>
      <c r="FR21" s="231">
        <f>IF(COUNTIF($AV21:$AX21, $GP$1)&gt;0, FR$2, 0)</f>
        <v>0</v>
      </c>
      <c r="FS21" s="231">
        <f>IF(COUNTIF($AY21:$BA21, $GP$1)&gt;0, FS$2, 0)</f>
        <v>0</v>
      </c>
      <c r="FT21" s="231">
        <f>IF(COUNTIF($BB21:$BD21, $GP$1)&gt;0, FT$2, 0)</f>
        <v>0</v>
      </c>
      <c r="FU21" s="232">
        <f>IF(COUNTIF($BE21:$BG21, $GP$1)&gt;0, FU$2, 0)</f>
        <v>0</v>
      </c>
      <c r="FV21" s="233">
        <f>IF(COUNTIF($BH21:$BJ21, $GP$1)&gt;0, FV$2, 0)</f>
        <v>0</v>
      </c>
      <c r="FW21" s="233">
        <f>IF(COUNTIF($BK21:$BM21, $GP$1)&gt;0, FW$2, 0)</f>
        <v>0</v>
      </c>
      <c r="FX21" s="233">
        <f>IF(COUNTIF($BN21:$BP21, $GP$1)&gt;0, FX$2, 0)</f>
        <v>0</v>
      </c>
      <c r="FY21" s="233">
        <f>IF(COUNTIF($BQ21:$BS21, $GP$1)&gt;0, FY$2, 0)</f>
        <v>0</v>
      </c>
      <c r="FZ21" s="233">
        <f>IF(COUNTIF($BT21:$BV21, $GP$1)&gt;0, FZ$2, 0)</f>
        <v>0</v>
      </c>
      <c r="GA21" s="233">
        <f>IF(COUNTIF($BW21:$BY21, $GP$1)&gt;0, GA$2, 0)</f>
        <v>0</v>
      </c>
      <c r="GB21" s="233">
        <f>IF(COUNTIF($BZ21:$CB21, $GP$1)&gt;0, GB$2, 0)</f>
        <v>0</v>
      </c>
      <c r="GC21" s="233">
        <f>IF(COUNTIF($CC21:$CE21, $GP$1)&gt;0, GC$2, 0)</f>
        <v>0</v>
      </c>
      <c r="GD21" s="234">
        <f>IF(COUNTIF($CF21:$CH21, $GP$1)&gt;0, GD$2, 0)</f>
        <v>0</v>
      </c>
      <c r="GE21" s="235">
        <f>IF(COUNTIF($CI21:$CK21, $GP$1)&gt;0, GE$2, 0)</f>
        <v>0</v>
      </c>
      <c r="GF21" s="235">
        <f>IF(COUNTIF($CL21:$CN21, $GP$1)&gt;0, GF$2, 0)</f>
        <v>0</v>
      </c>
      <c r="GG21" s="235">
        <f>IF(COUNTIF($CO21:$CQ21, $GP$1)&gt;0, GG$2, 0)</f>
        <v>0</v>
      </c>
      <c r="GH21" s="235">
        <f>IF(COUNTIF($CR21:$CT21, $GP$1)&gt;0, GH$2, 0)</f>
        <v>0</v>
      </c>
      <c r="GI21" s="235">
        <f>IF(COUNTIF($CU21:$CW21, $GP$1)&gt;0, GI$2, 0)</f>
        <v>0</v>
      </c>
      <c r="GJ21" s="235">
        <f>IF(COUNTIF($CX21:$CZ21, $GP$1)&gt;0, GJ$2, 0)</f>
        <v>0</v>
      </c>
      <c r="GK21" s="235">
        <f>IF(COUNTIF($DA21:$DC21, $GP$1)&gt;0, GK$2, 0)</f>
        <v>0</v>
      </c>
      <c r="GL21" s="235">
        <f>IF(COUNTIF($DD21:$DF21, $GP$1)&gt;0, GL$2, 0)</f>
        <v>0</v>
      </c>
      <c r="GM21" s="235">
        <f>IF(COUNTIF($DG21:$DI21, $GP$1)&gt;0, GM$2, 0)</f>
        <v>0</v>
      </c>
      <c r="GN21" s="235">
        <f>IF(COUNTIF($DJ21:$DL21, $GP$1)&gt;0, GN$2, 0)</f>
        <v>0</v>
      </c>
      <c r="GO21" s="235">
        <f>IF(COUNTIF($DM21:$DO21, $GP$1)&gt;0, GO$2, 0)</f>
        <v>0</v>
      </c>
      <c r="GP21" s="236">
        <f t="shared" si="44"/>
        <v>0</v>
      </c>
      <c r="GQ21" s="237">
        <f t="shared" si="45"/>
        <v>0</v>
      </c>
      <c r="GR21" s="229">
        <f t="shared" si="46"/>
        <v>0</v>
      </c>
      <c r="GS21" s="229">
        <f t="shared" si="47"/>
        <v>0</v>
      </c>
      <c r="GT21" s="229">
        <f t="shared" si="48"/>
        <v>0</v>
      </c>
      <c r="GU21" s="229">
        <f t="shared" si="49"/>
        <v>0</v>
      </c>
      <c r="GV21" s="230">
        <f>IF(COUNTIF($AD21:$AF21, $HZ$1)&gt;0, GV$2, 0)</f>
        <v>0</v>
      </c>
      <c r="GW21" s="231">
        <f>IF(COUNTIF($AG21:$AI21, $HZ$1)&gt;0, GW$2, 0)</f>
        <v>0</v>
      </c>
      <c r="GX21" s="231">
        <f>IF(COUNTIF($AJ21:$AL21, $HZ$1)&gt;0, GX$2, 0)</f>
        <v>0</v>
      </c>
      <c r="GY21" s="231">
        <f>IF(COUNTIF($AM21:$AO21, $HZ$1)&gt;0, GY$2, 0)</f>
        <v>0</v>
      </c>
      <c r="GZ21" s="231">
        <f>IF(COUNTIF($AP21:$AR21, $HZ$1)&gt;0, GZ$2, 0)</f>
        <v>0</v>
      </c>
      <c r="HA21" s="231">
        <f>IF(COUNTIF($AS21:$AU21, $HZ$1)&gt;0, HA$2, 0)</f>
        <v>0</v>
      </c>
      <c r="HB21" s="231">
        <f>IF(COUNTIF($AV21:$AX21, $HZ$1)&gt;0, HB$2, 0)</f>
        <v>0</v>
      </c>
      <c r="HC21" s="231">
        <f>IF(COUNTIF($AY21:$BA21, $HZ$1)&gt;0, HC$2, 0)</f>
        <v>0</v>
      </c>
      <c r="HD21" s="231">
        <f>IF(COUNTIF($BB21:$BD21, $HZ$1)&gt;0, HD$2, 0)</f>
        <v>0</v>
      </c>
      <c r="HE21" s="232">
        <f>IF(COUNTIF($BE21:$BG21, $HZ$1)&gt;0, HE$2, 0)</f>
        <v>0</v>
      </c>
      <c r="HF21" s="233">
        <f>IF(COUNTIF($BH21:$BJ21, $HZ$1)&gt;0, HF$2, 0)</f>
        <v>0</v>
      </c>
      <c r="HG21" s="233">
        <f>IF(COUNTIF($BK21:$BM21, $HZ$1)&gt;0, HG$2, 0)</f>
        <v>0</v>
      </c>
      <c r="HH21" s="233">
        <f>IF(COUNTIF($BN21:$BP21, $HZ$1)&gt;0, HH$2, 0)</f>
        <v>0</v>
      </c>
      <c r="HI21" s="233">
        <f>IF(COUNTIF($BQ21:$BS21, $HZ$1)&gt;0, HI$2, 0)</f>
        <v>0</v>
      </c>
      <c r="HJ21" s="233">
        <f>IF(COUNTIF($BT21:$BV21, $HZ$1)&gt;0, HJ$2, 0)</f>
        <v>0</v>
      </c>
      <c r="HK21" s="233">
        <f>IF(COUNTIF($BW21:$BY21, $HZ$1)&gt;0, HK$2, 0)</f>
        <v>0</v>
      </c>
      <c r="HL21" s="233">
        <f>IF(COUNTIF($BZ21:$CB21, $HZ$1)&gt;0, HL$2, 0)</f>
        <v>0</v>
      </c>
      <c r="HM21" s="233">
        <f>IF(COUNTIF($CC21:$CE21, $HZ$1)&gt;0, HM$2, 0)</f>
        <v>0</v>
      </c>
      <c r="HN21" s="234">
        <f>IF(COUNTIF($CF21:$CH21, $HZ$1)&gt;0, HN$2, 0)</f>
        <v>0</v>
      </c>
      <c r="HO21" s="235">
        <f>IF(COUNTIF($CI21:$CK21, $HZ$1)&gt;0, HO$2, 0)</f>
        <v>0</v>
      </c>
      <c r="HP21" s="235">
        <f>IF(COUNTIF($CL21:$CN21, $HZ$1)&gt;0, HP$2, 0)</f>
        <v>0</v>
      </c>
      <c r="HQ21" s="235">
        <f>IF(COUNTIF($CO21:$CQ21, $HZ$1)&gt;0, HQ$2, 0)</f>
        <v>0</v>
      </c>
      <c r="HR21" s="235">
        <f>IF(COUNTIF($CR21:$CT21, $HZ$1)&gt;0, HR$2, 0)</f>
        <v>0</v>
      </c>
      <c r="HS21" s="235">
        <f>IF(COUNTIF($CU21:$CW21, $HZ$1)&gt;0, HS$2, 0)</f>
        <v>0</v>
      </c>
      <c r="HT21" s="235">
        <f>IF(COUNTIF($CX21:$CZ21, $HZ$1)&gt;0, HT$2, 0)</f>
        <v>0</v>
      </c>
      <c r="HU21" s="235">
        <f>IF(COUNTIF($DA21:$DC21, $HZ$1)&gt;0, HU$2, 0)</f>
        <v>0</v>
      </c>
      <c r="HV21" s="235">
        <f>IF(COUNTIF($DD21:$DF21, $HZ$1)&gt;0, HV$2, 0)</f>
        <v>0</v>
      </c>
      <c r="HW21" s="235">
        <f>IF(COUNTIF($DG21:$DI21, $HZ$1)&gt;0, HW$2, 0)</f>
        <v>0</v>
      </c>
      <c r="HX21" s="235">
        <f>IF(COUNTIF($DJ21:$DL21, $HZ$1)&gt;0, HX$2, 0)</f>
        <v>0</v>
      </c>
      <c r="HY21" s="235">
        <f>IF(COUNTIF($DM21:$DO21, $HZ$1)&gt;0, HY$2, 0)</f>
        <v>0</v>
      </c>
      <c r="HZ21" s="236">
        <f t="shared" si="50"/>
        <v>0</v>
      </c>
      <c r="IA21" s="238"/>
      <c r="IB21" s="237">
        <f t="shared" si="51"/>
        <v>0</v>
      </c>
      <c r="IC21" s="229">
        <f t="shared" si="52"/>
        <v>0</v>
      </c>
      <c r="ID21" s="229">
        <f t="shared" si="53"/>
        <v>0</v>
      </c>
      <c r="IE21" s="229">
        <f t="shared" si="54"/>
        <v>0</v>
      </c>
      <c r="IF21" s="229">
        <f t="shared" si="55"/>
        <v>0</v>
      </c>
      <c r="IG21" s="230">
        <f>IF(MAX($AD21:$AF21)&gt;=40, IG$2, 0)</f>
        <v>0</v>
      </c>
      <c r="IH21" s="231">
        <f>IF(MAX($AG21:$AI21)&gt;=40, IH$2, 0)</f>
        <v>0</v>
      </c>
      <c r="II21" s="231">
        <f>IF(MAX($AJ21:$AL21)&gt;=40, II$2, 0)</f>
        <v>0</v>
      </c>
      <c r="IJ21" s="231">
        <f>IF(MAX($AM21:$AO21)&gt;=40, IJ$2, 0)</f>
        <v>0</v>
      </c>
      <c r="IK21" s="231">
        <f>IF(MAX($AP21:$AR21)&gt;=40, IK$2, 0)</f>
        <v>0</v>
      </c>
      <c r="IL21" s="231">
        <f>IF(MAX($AS21:$AU21)&gt;=40, IL$2, 0)</f>
        <v>0</v>
      </c>
      <c r="IM21" s="231">
        <f>IF(MAX($AV21:$AX21)&gt;=40, IM$2, 0)</f>
        <v>0</v>
      </c>
      <c r="IN21" s="231">
        <f>IF(MAX($AY21:$BA21)&gt;=40, IN$2, 0)</f>
        <v>0</v>
      </c>
      <c r="IO21" s="231">
        <f>IF(MAX($BB21:$BD21)&gt;=40, IO$2, 0)</f>
        <v>0</v>
      </c>
      <c r="IP21" s="232">
        <f>IF(MAX($BE21:$BG21)&gt;=40, IP$2, 0)</f>
        <v>0</v>
      </c>
      <c r="IQ21" s="233">
        <f>IF(MAX($BH21:$BJ21)&gt;=40, IQ$2, 0)</f>
        <v>0</v>
      </c>
      <c r="IR21" s="233">
        <f>IF(MAX($BK21:$BM21)&gt;=40, IR$2, 0)</f>
        <v>0</v>
      </c>
      <c r="IS21" s="233">
        <f>IF(MAX($BN21:$BP21)&gt;=40, IS$2, 0)</f>
        <v>0</v>
      </c>
      <c r="IT21" s="233">
        <f>IF(MAX($BQ21:$BS21)&gt;=40, IT$2, 0)</f>
        <v>0</v>
      </c>
      <c r="IU21" s="233">
        <f>IF(MAX($BT21:$BV21)&gt;=40, IU$2, 0)</f>
        <v>0</v>
      </c>
      <c r="IV21" s="233">
        <f>IF(MAX($BW21:$BY21)&gt;=40, IV$2, 0)</f>
        <v>0</v>
      </c>
      <c r="IW21" s="233">
        <f>IF(MAX($BZ21:$CB21)&gt;=40, IW$2, 0)</f>
        <v>0</v>
      </c>
      <c r="IX21" s="233">
        <f>IF(MAX($CC21:$CE21)&gt;=40, IX$2, 0)</f>
        <v>0</v>
      </c>
      <c r="IY21" s="234">
        <f>IF(MAX($CF21:$CH21)&gt;=40, IY$2, 0)</f>
        <v>0</v>
      </c>
      <c r="IZ21" s="235">
        <f>IF(MAX($CI21:$CK21)&gt;=40, IZ$2, 0)</f>
        <v>0</v>
      </c>
      <c r="JA21" s="235">
        <f>IF(MAX($CL21:$CN21)&gt;=40, JA$2, 0)</f>
        <v>0</v>
      </c>
      <c r="JB21" s="235">
        <f>IF(MAX($CO21:$CQ21)&gt;=40, JB$2, 0)</f>
        <v>0</v>
      </c>
      <c r="JC21" s="235">
        <f>IF(MAX($CR21:$CT21)&gt;=40, JC$2, 0)</f>
        <v>0</v>
      </c>
      <c r="JD21" s="235">
        <f>IF(MAX($CU21:$CW21)&gt;=40, JD$2, 0)</f>
        <v>0</v>
      </c>
      <c r="JE21" s="235">
        <f>IF(MAX($CX21:$CZ21)&gt;=40, JE$2, 0)</f>
        <v>0</v>
      </c>
      <c r="JF21" s="235">
        <f>IF(MAX($DA21:$DC21)&gt;=40, JF$2, 0)</f>
        <v>0</v>
      </c>
      <c r="JG21" s="235">
        <f>IF(MAX($DD21:$DF21)&gt;=40, JG$2, 0)</f>
        <v>0</v>
      </c>
      <c r="JH21" s="235">
        <f>IF(MAX($DG21:$DI21)&gt;=40, JH$2, 0)</f>
        <v>0</v>
      </c>
      <c r="JI21" s="235">
        <f>IF(MAX($DJ21:$DL21)&gt;=40, JI$2, 0)</f>
        <v>0</v>
      </c>
      <c r="JJ21" s="235">
        <f>IF(MAX($DM21:$DO21)&gt;=40, JJ$2, 0)</f>
        <v>0</v>
      </c>
      <c r="JK21" s="392">
        <f>SUM(IG21:IW21, IY21:JJ21)</f>
        <v>0</v>
      </c>
      <c r="JL21" s="392">
        <f>SUM(IB21:IF21, IX21)</f>
        <v>0</v>
      </c>
    </row>
    <row r="22" spans="2:272" ht="15" customHeight="1" x14ac:dyDescent="0.25">
      <c r="B22" s="368">
        <v>3</v>
      </c>
      <c r="C22" s="12"/>
      <c r="D22" s="399"/>
      <c r="E22" s="17"/>
      <c r="F22" s="6"/>
      <c r="G22" s="17"/>
      <c r="H22" s="17"/>
      <c r="I22" s="20"/>
      <c r="J22" s="6"/>
      <c r="K22" s="6"/>
      <c r="L22" s="400"/>
      <c r="M22" s="401"/>
      <c r="N22" s="21"/>
      <c r="O22" s="103"/>
      <c r="P22" s="103"/>
      <c r="Q22" s="267"/>
      <c r="R22" s="21"/>
      <c r="S22" s="103"/>
      <c r="T22" s="103"/>
      <c r="U22" s="283"/>
      <c r="V22" s="21"/>
      <c r="W22" s="103"/>
      <c r="X22" s="103"/>
      <c r="Y22" s="267"/>
      <c r="Z22" s="21"/>
      <c r="AA22" s="267"/>
      <c r="AB22" s="21"/>
      <c r="AC22" s="267"/>
      <c r="AD22" s="21"/>
      <c r="AE22" s="103"/>
      <c r="AF22" s="267"/>
      <c r="AG22" s="21"/>
      <c r="AH22" s="103"/>
      <c r="AI22" s="267"/>
      <c r="AJ22" s="21"/>
      <c r="AK22" s="103"/>
      <c r="AL22" s="267"/>
      <c r="AM22" s="21"/>
      <c r="AN22" s="103"/>
      <c r="AO22" s="267"/>
      <c r="AP22" s="21"/>
      <c r="AQ22" s="103"/>
      <c r="AR22" s="267"/>
      <c r="AS22" s="21"/>
      <c r="AT22" s="103"/>
      <c r="AU22" s="267"/>
      <c r="AV22" s="21"/>
      <c r="AW22" s="103"/>
      <c r="AX22" s="267"/>
      <c r="AY22" s="21"/>
      <c r="AZ22" s="103"/>
      <c r="BA22" s="267"/>
      <c r="BB22" s="21"/>
      <c r="BC22" s="103"/>
      <c r="BD22" s="267"/>
      <c r="BE22" s="21"/>
      <c r="BF22" s="103"/>
      <c r="BG22" s="267"/>
      <c r="BH22" s="21"/>
      <c r="BI22" s="103"/>
      <c r="BJ22" s="267"/>
      <c r="BK22" s="21"/>
      <c r="BL22" s="103"/>
      <c r="BM22" s="267"/>
      <c r="BN22" s="21"/>
      <c r="BO22" s="103"/>
      <c r="BP22" s="267"/>
      <c r="BQ22" s="21"/>
      <c r="BR22" s="103"/>
      <c r="BS22" s="267"/>
      <c r="BT22" s="21"/>
      <c r="BU22" s="103"/>
      <c r="BV22" s="267"/>
      <c r="BW22" s="21"/>
      <c r="BX22" s="103"/>
      <c r="BY22" s="267"/>
      <c r="BZ22" s="21"/>
      <c r="CA22" s="103"/>
      <c r="CB22" s="267"/>
      <c r="CC22" s="21"/>
      <c r="CD22" s="284"/>
      <c r="CE22" s="267"/>
      <c r="CF22" s="21"/>
      <c r="CG22" s="103"/>
      <c r="CH22" s="267"/>
      <c r="CI22" s="21"/>
      <c r="CJ22" s="103"/>
      <c r="CK22" s="267"/>
      <c r="CL22" s="21"/>
      <c r="CM22" s="103"/>
      <c r="CN22" s="103"/>
      <c r="CO22" s="103"/>
      <c r="CP22" s="103"/>
      <c r="CQ22" s="267"/>
      <c r="CR22" s="21"/>
      <c r="CS22" s="103"/>
      <c r="CT22" s="267"/>
      <c r="CU22" s="21"/>
      <c r="CV22" s="103"/>
      <c r="CW22" s="267"/>
      <c r="CX22" s="21"/>
      <c r="CY22" s="103"/>
      <c r="CZ22" s="267"/>
      <c r="DA22" s="21"/>
      <c r="DB22" s="103"/>
      <c r="DC22" s="267"/>
      <c r="DD22" s="21"/>
      <c r="DE22" s="103"/>
      <c r="DF22" s="267"/>
      <c r="DG22" s="21"/>
      <c r="DH22" s="103"/>
      <c r="DI22" s="267"/>
      <c r="DJ22" s="21"/>
      <c r="DK22" s="103"/>
      <c r="DL22" s="267"/>
      <c r="DM22" s="21"/>
      <c r="DN22" s="103"/>
      <c r="DO22" s="267"/>
      <c r="DP22" s="213"/>
      <c r="DQ22" s="212"/>
      <c r="DR22" s="212"/>
      <c r="DS22" s="279" t="e">
        <f>AVERAGE(BE22:DI22)</f>
        <v>#DIV/0!</v>
      </c>
      <c r="DT22" s="214"/>
      <c r="DU22" s="215" t="e">
        <f t="shared" si="32"/>
        <v>#DIV/0!</v>
      </c>
      <c r="DV22" s="58">
        <f>COUNTIF(N22:DI22, DV$1)+COUNTIF(N22:DI22, DV$2)</f>
        <v>0</v>
      </c>
      <c r="DW22" s="228">
        <f t="shared" si="33"/>
        <v>0</v>
      </c>
      <c r="DX22" s="229">
        <f t="shared" si="34"/>
        <v>0</v>
      </c>
      <c r="DY22" s="229">
        <f t="shared" si="35"/>
        <v>0</v>
      </c>
      <c r="DZ22" s="229">
        <f t="shared" si="36"/>
        <v>0</v>
      </c>
      <c r="EA22" s="229">
        <f t="shared" si="37"/>
        <v>0</v>
      </c>
      <c r="EB22" s="230">
        <f>IF(COUNTIF($AD22:$AF22, $FF$1)&gt;0, EB$2, 0)</f>
        <v>0</v>
      </c>
      <c r="EC22" s="231">
        <f>IF(COUNTIF($AG22:$AI22, $FF$1)&gt;0, EC$2, 0)</f>
        <v>0</v>
      </c>
      <c r="ED22" s="231">
        <f>IF(COUNTIF($AJ22:$AL22, $FF$1)&gt;0, ED$2, 0)</f>
        <v>0</v>
      </c>
      <c r="EE22" s="231">
        <f>IF(COUNTIF($AM22:$AO22, $FF$1)&gt;0, EE$2, 0)</f>
        <v>0</v>
      </c>
      <c r="EF22" s="231">
        <f>IF(COUNTIF($AP22:$AR22, $FF$1)&gt;0, EF$2, 0)</f>
        <v>0</v>
      </c>
      <c r="EG22" s="231">
        <f>IF(COUNTIF($AS22:$AU22, $FF$1)&gt;0, EG$2, 0)</f>
        <v>0</v>
      </c>
      <c r="EH22" s="231">
        <f>IF(COUNTIF($AV22:$AX22, $FF$1)&gt;0, EH$2, 0)</f>
        <v>0</v>
      </c>
      <c r="EI22" s="231">
        <f>IF(COUNTIF($AY22:$BA22, $FF$1)&gt;0, EI$2, 0)</f>
        <v>0</v>
      </c>
      <c r="EJ22" s="231">
        <f>IF(COUNTIF($BB22:$BD22, $FF$1)&gt;0, EJ$2, 0)</f>
        <v>0</v>
      </c>
      <c r="EK22" s="232">
        <f>IF(COUNTIF($BE22:$BG22, $FF$1)&gt;0, EK$2, 0)</f>
        <v>0</v>
      </c>
      <c r="EL22" s="233">
        <f>IF(COUNTIF($BH22:$BJ22, $FF$1)&gt;0, EL$2, 0)</f>
        <v>0</v>
      </c>
      <c r="EM22" s="233">
        <f>IF(COUNTIF($BK22:$BM22, $FF$1)&gt;0, EM$2, 0)</f>
        <v>0</v>
      </c>
      <c r="EN22" s="233">
        <f>IF(COUNTIF($BN22:$BP22, $FF$1)&gt;0, EN$2, 0)</f>
        <v>0</v>
      </c>
      <c r="EO22" s="233">
        <f>IF(COUNTIF($BQ22:$BS22, $FF$1)&gt;0, EO$2, 0)</f>
        <v>0</v>
      </c>
      <c r="EP22" s="233">
        <f>IF(COUNTIF($BT22:$BV22, $FF$1)&gt;0, EP$2, 0)</f>
        <v>0</v>
      </c>
      <c r="EQ22" s="233">
        <f>IF(COUNTIF($BW22:$BY22, $FF$1)&gt;0, EQ$2, 0)</f>
        <v>0</v>
      </c>
      <c r="ER22" s="233">
        <f>IF(COUNTIF($BZ22:$CB22, $FF$1)&gt;0, ER$2, 0)</f>
        <v>0</v>
      </c>
      <c r="ES22" s="233">
        <f>IF(COUNTIF($CC22:$CE22, $FF$1)&gt;0, ES$2, 0)</f>
        <v>0</v>
      </c>
      <c r="ET22" s="234">
        <f>IF(COUNTIF($CF22:$CH22, $FF$1)&gt;0, ET$2, 0)</f>
        <v>0</v>
      </c>
      <c r="EU22" s="235">
        <f>IF(COUNTIF($CI22:$CK22, $FF$1)&gt;0, EU$2, 0)</f>
        <v>0</v>
      </c>
      <c r="EV22" s="235">
        <f>IF(COUNTIF($CL22:$CN22, $FF$1)&gt;0, EV$2, 0)</f>
        <v>0</v>
      </c>
      <c r="EW22" s="235">
        <f>IF(COUNTIF($CO22:$CQ22, $FF$1)&gt;0, EW$2, 0)</f>
        <v>0</v>
      </c>
      <c r="EX22" s="235">
        <f>IF(COUNTIF($CR22:$CT22, $FF$1)&gt;0, EX$2, 0)</f>
        <v>0</v>
      </c>
      <c r="EY22" s="235">
        <f>IF(COUNTIF($CU22:$CW22, $FF$1)&gt;0, EY$2, 0)</f>
        <v>0</v>
      </c>
      <c r="EZ22" s="235">
        <f>IF(COUNTIF($CX22:$CZ22, $FF$1)&gt;0, EZ$2, 0)</f>
        <v>0</v>
      </c>
      <c r="FA22" s="235">
        <f>IF(COUNTIF($DA22:$DC22, $FF$1)&gt;0, FA$2, 0)</f>
        <v>0</v>
      </c>
      <c r="FB22" s="235">
        <f>IF(COUNTIF($DD22:$DF22, $FF$1)&gt;0, FB$2, 0)</f>
        <v>0</v>
      </c>
      <c r="FC22" s="235">
        <f>IF(COUNTIF($DG22:$DI22, $FF$1)&gt;0, FC$2, 0)</f>
        <v>0</v>
      </c>
      <c r="FD22" s="235">
        <f>IF(COUNTIF($DJ22:$DL22, $FF$1)&gt;0, FD$2, 0)</f>
        <v>0</v>
      </c>
      <c r="FE22" s="235">
        <f>IF(COUNTIF($DM22:$DO22, $FF$1)&gt;0, FE$2, 0)</f>
        <v>0</v>
      </c>
      <c r="FF22" s="236">
        <f t="shared" si="38"/>
        <v>0</v>
      </c>
      <c r="FG22" s="237">
        <f t="shared" si="39"/>
        <v>0</v>
      </c>
      <c r="FH22" s="229">
        <f t="shared" si="40"/>
        <v>0</v>
      </c>
      <c r="FI22" s="229">
        <f t="shared" si="41"/>
        <v>0</v>
      </c>
      <c r="FJ22" s="229">
        <f t="shared" si="42"/>
        <v>0</v>
      </c>
      <c r="FK22" s="229">
        <f t="shared" si="43"/>
        <v>0</v>
      </c>
      <c r="FL22" s="230">
        <f>IF(COUNTIF($AD22:$AF22, $GP$1)&gt;0, FL$2, 0)</f>
        <v>0</v>
      </c>
      <c r="FM22" s="231">
        <f>IF(COUNTIF($AG22:$AI22, $GP$1)&gt;0, FM$2, 0)</f>
        <v>0</v>
      </c>
      <c r="FN22" s="231">
        <f>IF(COUNTIF($AJ22:$AL22, $GP$1)&gt;0, FN$2, 0)</f>
        <v>0</v>
      </c>
      <c r="FO22" s="231">
        <f>IF(COUNTIF($AM22:$AO22, $GP$1)&gt;0, FO$2, 0)</f>
        <v>0</v>
      </c>
      <c r="FP22" s="231">
        <f>IF(COUNTIF($AP22:$AR22, $GP$1)&gt;0, FP$2, 0)</f>
        <v>0</v>
      </c>
      <c r="FQ22" s="231">
        <f>IF(COUNTIF($AS22:$AU22, $GP$1)&gt;0, FQ$2, 0)</f>
        <v>0</v>
      </c>
      <c r="FR22" s="231">
        <f>IF(COUNTIF($AV22:$AX22, $GP$1)&gt;0, FR$2, 0)</f>
        <v>0</v>
      </c>
      <c r="FS22" s="231">
        <f>IF(COUNTIF($AY22:$BA22, $GP$1)&gt;0, FS$2, 0)</f>
        <v>0</v>
      </c>
      <c r="FT22" s="231">
        <f>IF(COUNTIF($BB22:$BD22, $GP$1)&gt;0, FT$2, 0)</f>
        <v>0</v>
      </c>
      <c r="FU22" s="232">
        <f>IF(COUNTIF($BE22:$BG22, $GP$1)&gt;0, FU$2, 0)</f>
        <v>0</v>
      </c>
      <c r="FV22" s="233">
        <f>IF(COUNTIF($BH22:$BJ22, $GP$1)&gt;0, FV$2, 0)</f>
        <v>0</v>
      </c>
      <c r="FW22" s="233">
        <f>IF(COUNTIF($BK22:$BM22, $GP$1)&gt;0, FW$2, 0)</f>
        <v>0</v>
      </c>
      <c r="FX22" s="233">
        <f>IF(COUNTIF($BN22:$BP22, $GP$1)&gt;0, FX$2, 0)</f>
        <v>0</v>
      </c>
      <c r="FY22" s="233">
        <f>IF(COUNTIF($BQ22:$BS22, $GP$1)&gt;0, FY$2, 0)</f>
        <v>0</v>
      </c>
      <c r="FZ22" s="233">
        <f>IF(COUNTIF($BT22:$BV22, $GP$1)&gt;0, FZ$2, 0)</f>
        <v>0</v>
      </c>
      <c r="GA22" s="233">
        <f>IF(COUNTIF($BW22:$BY22, $GP$1)&gt;0, GA$2, 0)</f>
        <v>0</v>
      </c>
      <c r="GB22" s="233">
        <f>IF(COUNTIF($BZ22:$CB22, $GP$1)&gt;0, GB$2, 0)</f>
        <v>0</v>
      </c>
      <c r="GC22" s="233">
        <f>IF(COUNTIF($CC22:$CE22, $GP$1)&gt;0, GC$2, 0)</f>
        <v>0</v>
      </c>
      <c r="GD22" s="234">
        <f>IF(COUNTIF($CF22:$CH22, $GP$1)&gt;0, GD$2, 0)</f>
        <v>0</v>
      </c>
      <c r="GE22" s="235">
        <f>IF(COUNTIF($CI22:$CK22, $GP$1)&gt;0, GE$2, 0)</f>
        <v>0</v>
      </c>
      <c r="GF22" s="235">
        <f>IF(COUNTIF($CL22:$CN22, $GP$1)&gt;0, GF$2, 0)</f>
        <v>0</v>
      </c>
      <c r="GG22" s="235">
        <f>IF(COUNTIF($CO22:$CQ22, $GP$1)&gt;0, GG$2, 0)</f>
        <v>0</v>
      </c>
      <c r="GH22" s="235">
        <f>IF(COUNTIF($CR22:$CT22, $GP$1)&gt;0, GH$2, 0)</f>
        <v>0</v>
      </c>
      <c r="GI22" s="235">
        <f>IF(COUNTIF($CU22:$CW22, $GP$1)&gt;0, GI$2, 0)</f>
        <v>0</v>
      </c>
      <c r="GJ22" s="235">
        <f>IF(COUNTIF($CX22:$CZ22, $GP$1)&gt;0, GJ$2, 0)</f>
        <v>0</v>
      </c>
      <c r="GK22" s="235">
        <f>IF(COUNTIF($DA22:$DC22, $GP$1)&gt;0, GK$2, 0)</f>
        <v>0</v>
      </c>
      <c r="GL22" s="235">
        <f>IF(COUNTIF($DD22:$DF22, $GP$1)&gt;0, GL$2, 0)</f>
        <v>0</v>
      </c>
      <c r="GM22" s="235">
        <f>IF(COUNTIF($DG22:$DI22, $GP$1)&gt;0, GM$2, 0)</f>
        <v>0</v>
      </c>
      <c r="GN22" s="235">
        <f>IF(COUNTIF($DJ22:$DL22, $GP$1)&gt;0, GN$2, 0)</f>
        <v>0</v>
      </c>
      <c r="GO22" s="235">
        <f>IF(COUNTIF($DM22:$DO22, $GP$1)&gt;0, GO$2, 0)</f>
        <v>0</v>
      </c>
      <c r="GP22" s="236">
        <f t="shared" si="44"/>
        <v>0</v>
      </c>
      <c r="GQ22" s="237">
        <f t="shared" si="45"/>
        <v>0</v>
      </c>
      <c r="GR22" s="229">
        <f t="shared" si="46"/>
        <v>0</v>
      </c>
      <c r="GS22" s="229">
        <f t="shared" si="47"/>
        <v>0</v>
      </c>
      <c r="GT22" s="229">
        <f t="shared" si="48"/>
        <v>0</v>
      </c>
      <c r="GU22" s="229">
        <f t="shared" si="49"/>
        <v>0</v>
      </c>
      <c r="GV22" s="230">
        <f>IF(COUNTIF($AD22:$AF22, $HZ$1)&gt;0, GV$2, 0)</f>
        <v>0</v>
      </c>
      <c r="GW22" s="231">
        <f>IF(COUNTIF($AG22:$AI22, $HZ$1)&gt;0, GW$2, 0)</f>
        <v>0</v>
      </c>
      <c r="GX22" s="231">
        <f>IF(COUNTIF($AJ22:$AL22, $HZ$1)&gt;0, GX$2, 0)</f>
        <v>0</v>
      </c>
      <c r="GY22" s="231">
        <f>IF(COUNTIF($AM22:$AO22, $HZ$1)&gt;0, GY$2, 0)</f>
        <v>0</v>
      </c>
      <c r="GZ22" s="231">
        <f>IF(COUNTIF($AP22:$AR22, $HZ$1)&gt;0, GZ$2, 0)</f>
        <v>0</v>
      </c>
      <c r="HA22" s="231">
        <f>IF(COUNTIF($AS22:$AU22, $HZ$1)&gt;0, HA$2, 0)</f>
        <v>0</v>
      </c>
      <c r="HB22" s="231">
        <f>IF(COUNTIF($AV22:$AX22, $HZ$1)&gt;0, HB$2, 0)</f>
        <v>0</v>
      </c>
      <c r="HC22" s="231">
        <f>IF(COUNTIF($AY22:$BA22, $HZ$1)&gt;0, HC$2, 0)</f>
        <v>0</v>
      </c>
      <c r="HD22" s="231">
        <f>IF(COUNTIF($BB22:$BD22, $HZ$1)&gt;0, HD$2, 0)</f>
        <v>0</v>
      </c>
      <c r="HE22" s="232">
        <f>IF(COUNTIF($BE22:$BG22, $HZ$1)&gt;0, HE$2, 0)</f>
        <v>0</v>
      </c>
      <c r="HF22" s="233">
        <f>IF(COUNTIF($BH22:$BJ22, $HZ$1)&gt;0, HF$2, 0)</f>
        <v>0</v>
      </c>
      <c r="HG22" s="233">
        <f>IF(COUNTIF($BK22:$BM22, $HZ$1)&gt;0, HG$2, 0)</f>
        <v>0</v>
      </c>
      <c r="HH22" s="233">
        <f>IF(COUNTIF($BN22:$BP22, $HZ$1)&gt;0, HH$2, 0)</f>
        <v>0</v>
      </c>
      <c r="HI22" s="233">
        <f>IF(COUNTIF($BQ22:$BS22, $HZ$1)&gt;0, HI$2, 0)</f>
        <v>0</v>
      </c>
      <c r="HJ22" s="233">
        <f>IF(COUNTIF($BT22:$BV22, $HZ$1)&gt;0, HJ$2, 0)</f>
        <v>0</v>
      </c>
      <c r="HK22" s="233">
        <f>IF(COUNTIF($BW22:$BY22, $HZ$1)&gt;0, HK$2, 0)</f>
        <v>0</v>
      </c>
      <c r="HL22" s="233">
        <f>IF(COUNTIF($BZ22:$CB22, $HZ$1)&gt;0, HL$2, 0)</f>
        <v>0</v>
      </c>
      <c r="HM22" s="233">
        <f>IF(COUNTIF($CC22:$CE22, $HZ$1)&gt;0, HM$2, 0)</f>
        <v>0</v>
      </c>
      <c r="HN22" s="234">
        <f>IF(COUNTIF($CF22:$CH22, $HZ$1)&gt;0, HN$2, 0)</f>
        <v>0</v>
      </c>
      <c r="HO22" s="235">
        <f>IF(COUNTIF($CI22:$CK22, $HZ$1)&gt;0, HO$2, 0)</f>
        <v>0</v>
      </c>
      <c r="HP22" s="235">
        <f>IF(COUNTIF($CL22:$CN22, $HZ$1)&gt;0, HP$2, 0)</f>
        <v>0</v>
      </c>
      <c r="HQ22" s="235">
        <f>IF(COUNTIF($CO22:$CQ22, $HZ$1)&gt;0, HQ$2, 0)</f>
        <v>0</v>
      </c>
      <c r="HR22" s="235">
        <f>IF(COUNTIF($CR22:$CT22, $HZ$1)&gt;0, HR$2, 0)</f>
        <v>0</v>
      </c>
      <c r="HS22" s="235">
        <f>IF(COUNTIF($CU22:$CW22, $HZ$1)&gt;0, HS$2, 0)</f>
        <v>0</v>
      </c>
      <c r="HT22" s="235">
        <f>IF(COUNTIF($CX22:$CZ22, $HZ$1)&gt;0, HT$2, 0)</f>
        <v>0</v>
      </c>
      <c r="HU22" s="235">
        <f>IF(COUNTIF($DA22:$DC22, $HZ$1)&gt;0, HU$2, 0)</f>
        <v>0</v>
      </c>
      <c r="HV22" s="235">
        <f>IF(COUNTIF($DD22:$DF22, $HZ$1)&gt;0, HV$2, 0)</f>
        <v>0</v>
      </c>
      <c r="HW22" s="235">
        <f>IF(COUNTIF($DG22:$DI22, $HZ$1)&gt;0, HW$2, 0)</f>
        <v>0</v>
      </c>
      <c r="HX22" s="235">
        <f>IF(COUNTIF($DJ22:$DL22, $HZ$1)&gt;0, HX$2, 0)</f>
        <v>0</v>
      </c>
      <c r="HY22" s="235">
        <f>IF(COUNTIF($DM22:$DO22, $HZ$1)&gt;0, HY$2, 0)</f>
        <v>0</v>
      </c>
      <c r="HZ22" s="236">
        <f t="shared" si="50"/>
        <v>0</v>
      </c>
      <c r="IA22" s="238"/>
      <c r="IB22" s="237">
        <f t="shared" si="51"/>
        <v>0</v>
      </c>
      <c r="IC22" s="229">
        <f t="shared" si="52"/>
        <v>0</v>
      </c>
      <c r="ID22" s="229">
        <f t="shared" si="53"/>
        <v>0</v>
      </c>
      <c r="IE22" s="229">
        <f t="shared" si="54"/>
        <v>0</v>
      </c>
      <c r="IF22" s="229">
        <f t="shared" si="55"/>
        <v>0</v>
      </c>
      <c r="IG22" s="230">
        <f>IF(MAX($AD22:$AF22)&gt;=40, IG$2, 0)</f>
        <v>0</v>
      </c>
      <c r="IH22" s="231">
        <f>IF(MAX($AG22:$AI22)&gt;=40, IH$2, 0)</f>
        <v>0</v>
      </c>
      <c r="II22" s="231">
        <f>IF(MAX($AJ22:$AL22)&gt;=40, II$2, 0)</f>
        <v>0</v>
      </c>
      <c r="IJ22" s="231">
        <f>IF(MAX($AM22:$AO22)&gt;=40, IJ$2, 0)</f>
        <v>0</v>
      </c>
      <c r="IK22" s="231">
        <f>IF(MAX($AP22:$AR22)&gt;=40, IK$2, 0)</f>
        <v>0</v>
      </c>
      <c r="IL22" s="231">
        <f>IF(MAX($AS22:$AU22)&gt;=40, IL$2, 0)</f>
        <v>0</v>
      </c>
      <c r="IM22" s="231">
        <f>IF(MAX($AV22:$AX22)&gt;=40, IM$2, 0)</f>
        <v>0</v>
      </c>
      <c r="IN22" s="231">
        <f>IF(MAX($AY22:$BA22)&gt;=40, IN$2, 0)</f>
        <v>0</v>
      </c>
      <c r="IO22" s="231">
        <f>IF(MAX($BB22:$BD22)&gt;=40, IO$2, 0)</f>
        <v>0</v>
      </c>
      <c r="IP22" s="232">
        <f>IF(MAX($BE22:$BG22)&gt;=40, IP$2, 0)</f>
        <v>0</v>
      </c>
      <c r="IQ22" s="233">
        <f>IF(MAX($BH22:$BJ22)&gt;=40, IQ$2, 0)</f>
        <v>0</v>
      </c>
      <c r="IR22" s="233">
        <f>IF(MAX($BK22:$BM22)&gt;=40, IR$2, 0)</f>
        <v>0</v>
      </c>
      <c r="IS22" s="233">
        <f>IF(MAX($BN22:$BP22)&gt;=40, IS$2, 0)</f>
        <v>0</v>
      </c>
      <c r="IT22" s="233">
        <f>IF(MAX($BQ22:$BS22)&gt;=40, IT$2, 0)</f>
        <v>0</v>
      </c>
      <c r="IU22" s="233">
        <f>IF(MAX($BT22:$BV22)&gt;=40, IU$2, 0)</f>
        <v>0</v>
      </c>
      <c r="IV22" s="233">
        <f>IF(MAX($BW22:$BY22)&gt;=40, IV$2, 0)</f>
        <v>0</v>
      </c>
      <c r="IW22" s="233">
        <f>IF(MAX($BZ22:$CB22)&gt;=40, IW$2, 0)</f>
        <v>0</v>
      </c>
      <c r="IX22" s="233">
        <f>IF(MAX($CC22:$CE22)&gt;=40, IX$2, 0)</f>
        <v>0</v>
      </c>
      <c r="IY22" s="234">
        <f>IF(MAX($CF22:$CH22)&gt;=40, IY$2, 0)</f>
        <v>0</v>
      </c>
      <c r="IZ22" s="235">
        <f>IF(MAX($CI22:$CK22)&gt;=40, IZ$2, 0)</f>
        <v>0</v>
      </c>
      <c r="JA22" s="235">
        <f>IF(MAX($CL22:$CN22)&gt;=40, JA$2, 0)</f>
        <v>0</v>
      </c>
      <c r="JB22" s="235">
        <f>IF(MAX($CO22:$CQ22)&gt;=40, JB$2, 0)</f>
        <v>0</v>
      </c>
      <c r="JC22" s="235">
        <f>IF(MAX($CR22:$CT22)&gt;=40, JC$2, 0)</f>
        <v>0</v>
      </c>
      <c r="JD22" s="235">
        <f>IF(MAX($CU22:$CW22)&gt;=40, JD$2, 0)</f>
        <v>0</v>
      </c>
      <c r="JE22" s="235">
        <f>IF(MAX($CX22:$CZ22)&gt;=40, JE$2, 0)</f>
        <v>0</v>
      </c>
      <c r="JF22" s="235">
        <f>IF(MAX($DA22:$DC22)&gt;=40, JF$2, 0)</f>
        <v>0</v>
      </c>
      <c r="JG22" s="235">
        <f>IF(MAX($DD22:$DF22)&gt;=40, JG$2, 0)</f>
        <v>0</v>
      </c>
      <c r="JH22" s="235">
        <f>IF(MAX($DG22:$DI22)&gt;=40, JH$2, 0)</f>
        <v>0</v>
      </c>
      <c r="JI22" s="235">
        <f>IF(MAX($DJ22:$DL22)&gt;=40, JI$2, 0)</f>
        <v>0</v>
      </c>
      <c r="JJ22" s="235">
        <f>IF(MAX($DM22:$DO22)&gt;=40, JJ$2, 0)</f>
        <v>0</v>
      </c>
      <c r="JK22" s="392">
        <f>SUM(IG22:IW22, IY22:JJ22)</f>
        <v>0</v>
      </c>
      <c r="JL22" s="392">
        <f>SUM(IB22:IF22, IX22)</f>
        <v>0</v>
      </c>
    </row>
    <row r="23" spans="2:272" ht="15" customHeight="1" x14ac:dyDescent="0.25">
      <c r="B23" s="330"/>
      <c r="C23" s="369"/>
      <c r="D23" s="332"/>
      <c r="E23" s="330"/>
      <c r="F23" s="330"/>
      <c r="G23" s="330"/>
      <c r="H23" s="330"/>
      <c r="I23" s="333"/>
      <c r="J23" s="334"/>
      <c r="K23" s="334"/>
      <c r="L23" s="335"/>
      <c r="M23" s="336"/>
      <c r="N23" s="337"/>
      <c r="O23" s="338"/>
      <c r="P23" s="338"/>
      <c r="Q23" s="339"/>
      <c r="R23" s="337"/>
      <c r="S23" s="338"/>
      <c r="T23" s="338"/>
      <c r="U23" s="371"/>
      <c r="V23" s="337"/>
      <c r="W23" s="338"/>
      <c r="X23" s="338"/>
      <c r="Y23" s="339"/>
      <c r="Z23" s="337"/>
      <c r="AA23" s="339"/>
      <c r="AB23" s="337"/>
      <c r="AC23" s="339"/>
      <c r="AD23" s="337"/>
      <c r="AE23" s="338"/>
      <c r="AF23" s="339"/>
      <c r="AG23" s="337"/>
      <c r="AH23" s="338"/>
      <c r="AI23" s="339"/>
      <c r="AJ23" s="337"/>
      <c r="AK23" s="338"/>
      <c r="AL23" s="339"/>
      <c r="AM23" s="337"/>
      <c r="AN23" s="338"/>
      <c r="AO23" s="339"/>
      <c r="AP23" s="337"/>
      <c r="AQ23" s="338"/>
      <c r="AR23" s="339"/>
      <c r="AS23" s="337"/>
      <c r="AT23" s="338"/>
      <c r="AU23" s="339"/>
      <c r="AV23" s="337"/>
      <c r="AW23" s="338"/>
      <c r="AX23" s="339"/>
      <c r="AY23" s="337"/>
      <c r="AZ23" s="338"/>
      <c r="BA23" s="339"/>
      <c r="BB23" s="337"/>
      <c r="BC23" s="338"/>
      <c r="BD23" s="339"/>
      <c r="BE23" s="337"/>
      <c r="BF23" s="338"/>
      <c r="BG23" s="339"/>
      <c r="BH23" s="337"/>
      <c r="BI23" s="338"/>
      <c r="BJ23" s="339"/>
      <c r="BK23" s="337"/>
      <c r="BL23" s="338"/>
      <c r="BM23" s="339"/>
      <c r="BN23" s="337"/>
      <c r="BO23" s="338"/>
      <c r="BP23" s="339"/>
      <c r="BQ23" s="337"/>
      <c r="BR23" s="338"/>
      <c r="BS23" s="339"/>
      <c r="BT23" s="337"/>
      <c r="BU23" s="338"/>
      <c r="BV23" s="339"/>
      <c r="BW23" s="337"/>
      <c r="BX23" s="338"/>
      <c r="BY23" s="339"/>
      <c r="BZ23" s="337"/>
      <c r="CA23" s="338"/>
      <c r="CB23" s="339"/>
      <c r="CC23" s="337"/>
      <c r="CD23" s="340"/>
      <c r="CE23" s="339"/>
      <c r="CF23" s="337"/>
      <c r="CG23" s="338"/>
      <c r="CH23" s="339"/>
      <c r="CI23" s="337"/>
      <c r="CJ23" s="338"/>
      <c r="CK23" s="339"/>
      <c r="CL23" s="337"/>
      <c r="CM23" s="338"/>
      <c r="CN23" s="338"/>
      <c r="CO23" s="338"/>
      <c r="CP23" s="338"/>
      <c r="CQ23" s="339"/>
      <c r="CR23" s="337"/>
      <c r="CS23" s="338"/>
      <c r="CT23" s="339"/>
      <c r="CU23" s="337"/>
      <c r="CV23" s="338"/>
      <c r="CW23" s="339"/>
      <c r="CX23" s="337"/>
      <c r="CY23" s="338"/>
      <c r="CZ23" s="339"/>
      <c r="DA23" s="337"/>
      <c r="DB23" s="338"/>
      <c r="DC23" s="339"/>
      <c r="DD23" s="337"/>
      <c r="DE23" s="338"/>
      <c r="DF23" s="339"/>
      <c r="DG23" s="337"/>
      <c r="DH23" s="338"/>
      <c r="DI23" s="339"/>
      <c r="DJ23" s="337"/>
      <c r="DK23" s="338"/>
      <c r="DL23" s="339"/>
      <c r="DM23" s="337"/>
      <c r="DN23" s="338"/>
      <c r="DO23" s="339"/>
      <c r="DP23" s="331"/>
      <c r="DQ23" s="341"/>
      <c r="DR23" s="341"/>
      <c r="DS23" s="342"/>
      <c r="DT23" s="336"/>
      <c r="DU23" s="343"/>
      <c r="DV23" s="344"/>
      <c r="DW23" s="345"/>
      <c r="DX23" s="346"/>
      <c r="DY23" s="346"/>
      <c r="DZ23" s="346"/>
      <c r="EA23" s="346"/>
      <c r="EB23" s="347"/>
      <c r="EC23" s="348"/>
      <c r="ED23" s="348"/>
      <c r="EE23" s="348"/>
      <c r="EF23" s="348"/>
      <c r="EG23" s="348"/>
      <c r="EH23" s="348"/>
      <c r="EI23" s="348"/>
      <c r="EJ23" s="348"/>
      <c r="EK23" s="349"/>
      <c r="EL23" s="350"/>
      <c r="EM23" s="350"/>
      <c r="EN23" s="350"/>
      <c r="EO23" s="350"/>
      <c r="EP23" s="350"/>
      <c r="EQ23" s="350"/>
      <c r="ER23" s="350"/>
      <c r="ES23" s="350"/>
      <c r="ET23" s="351"/>
      <c r="EU23" s="352"/>
      <c r="EV23" s="352"/>
      <c r="EW23" s="352"/>
      <c r="EX23" s="352"/>
      <c r="EY23" s="352"/>
      <c r="EZ23" s="352"/>
      <c r="FA23" s="352"/>
      <c r="FB23" s="352"/>
      <c r="FC23" s="352"/>
      <c r="FD23" s="352"/>
      <c r="FE23" s="352"/>
      <c r="FF23" s="353"/>
      <c r="FG23" s="345"/>
      <c r="FH23" s="346"/>
      <c r="FI23" s="346"/>
      <c r="FJ23" s="346"/>
      <c r="FK23" s="346"/>
      <c r="FL23" s="347"/>
      <c r="FM23" s="348"/>
      <c r="FN23" s="348"/>
      <c r="FO23" s="348"/>
      <c r="FP23" s="348"/>
      <c r="FQ23" s="348"/>
      <c r="FR23" s="348"/>
      <c r="FS23" s="348"/>
      <c r="FT23" s="348"/>
      <c r="FU23" s="349"/>
      <c r="FV23" s="350"/>
      <c r="FW23" s="350"/>
      <c r="FX23" s="350"/>
      <c r="FY23" s="350"/>
      <c r="FZ23" s="350"/>
      <c r="GA23" s="350"/>
      <c r="GB23" s="350"/>
      <c r="GC23" s="350"/>
      <c r="GD23" s="351"/>
      <c r="GE23" s="352"/>
      <c r="GF23" s="352"/>
      <c r="GG23" s="352"/>
      <c r="GH23" s="352"/>
      <c r="GI23" s="352"/>
      <c r="GJ23" s="352"/>
      <c r="GK23" s="352"/>
      <c r="GL23" s="352"/>
      <c r="GM23" s="352"/>
      <c r="GN23" s="352"/>
      <c r="GO23" s="352"/>
      <c r="GP23" s="353"/>
      <c r="GQ23" s="345"/>
      <c r="GR23" s="346"/>
      <c r="GS23" s="346"/>
      <c r="GT23" s="346"/>
      <c r="GU23" s="346"/>
      <c r="GV23" s="347"/>
      <c r="GW23" s="348"/>
      <c r="GX23" s="348"/>
      <c r="GY23" s="348"/>
      <c r="GZ23" s="348"/>
      <c r="HA23" s="348"/>
      <c r="HB23" s="348"/>
      <c r="HC23" s="348"/>
      <c r="HD23" s="348"/>
      <c r="HE23" s="349"/>
      <c r="HF23" s="350"/>
      <c r="HG23" s="350"/>
      <c r="HH23" s="350"/>
      <c r="HI23" s="350"/>
      <c r="HJ23" s="350"/>
      <c r="HK23" s="350"/>
      <c r="HL23" s="350"/>
      <c r="HM23" s="350"/>
      <c r="HN23" s="351"/>
      <c r="HO23" s="352"/>
      <c r="HP23" s="352"/>
      <c r="HQ23" s="352"/>
      <c r="HR23" s="352"/>
      <c r="HS23" s="352"/>
      <c r="HT23" s="352"/>
      <c r="HU23" s="352"/>
      <c r="HV23" s="352"/>
      <c r="HW23" s="352"/>
      <c r="HX23" s="352"/>
      <c r="HY23" s="352"/>
      <c r="HZ23" s="353"/>
      <c r="IA23" s="354"/>
      <c r="IB23" s="345"/>
      <c r="IC23" s="346"/>
      <c r="ID23" s="346"/>
      <c r="IE23" s="346"/>
      <c r="IF23" s="346"/>
      <c r="IG23" s="347"/>
      <c r="IH23" s="348"/>
      <c r="II23" s="348"/>
      <c r="IJ23" s="348"/>
      <c r="IK23" s="348"/>
      <c r="IL23" s="348"/>
      <c r="IM23" s="348"/>
      <c r="IN23" s="348"/>
      <c r="IO23" s="348"/>
      <c r="IP23" s="349"/>
      <c r="IQ23" s="350"/>
      <c r="IR23" s="350"/>
      <c r="IS23" s="350"/>
      <c r="IT23" s="350"/>
      <c r="IU23" s="350"/>
      <c r="IV23" s="350"/>
      <c r="IW23" s="350"/>
      <c r="IX23" s="350"/>
      <c r="IY23" s="351"/>
      <c r="IZ23" s="352"/>
      <c r="JA23" s="352"/>
      <c r="JB23" s="352"/>
      <c r="JC23" s="352"/>
      <c r="JD23" s="352"/>
      <c r="JE23" s="352"/>
      <c r="JF23" s="352"/>
      <c r="JG23" s="352"/>
      <c r="JH23" s="352"/>
      <c r="JI23" s="352"/>
      <c r="JJ23" s="352"/>
      <c r="JK23" s="391"/>
      <c r="JL23" s="391"/>
    </row>
    <row r="24" spans="2:272" ht="15" x14ac:dyDescent="0.25">
      <c r="C24" s="356" t="s">
        <v>371</v>
      </c>
      <c r="D24" s="310"/>
      <c r="E24" s="355">
        <f>COUNTIF(E19:E23, "G")</f>
        <v>0</v>
      </c>
      <c r="F24" s="311"/>
      <c r="G24" s="323"/>
      <c r="H24" s="311"/>
      <c r="I24" s="323"/>
      <c r="J24" s="323"/>
      <c r="K24" s="323"/>
      <c r="L24" s="323"/>
      <c r="M24" s="395"/>
      <c r="N24" s="324"/>
      <c r="O24" s="325"/>
      <c r="P24" s="325"/>
      <c r="Q24" s="326"/>
      <c r="R24" s="324"/>
      <c r="S24" s="325"/>
      <c r="T24" s="325"/>
      <c r="U24" s="325"/>
      <c r="V24" s="324"/>
      <c r="W24" s="325"/>
      <c r="X24" s="325"/>
      <c r="Y24" s="326"/>
      <c r="Z24" s="324"/>
      <c r="AA24" s="326"/>
      <c r="AB24" s="324"/>
      <c r="AC24" s="326"/>
      <c r="AD24" s="324"/>
      <c r="AE24" s="325"/>
      <c r="AF24" s="326"/>
      <c r="AG24" s="324"/>
      <c r="AH24" s="325"/>
      <c r="AI24" s="326"/>
      <c r="AJ24" s="324"/>
      <c r="AK24" s="325"/>
      <c r="AL24" s="326"/>
      <c r="AM24" s="324"/>
      <c r="AN24" s="325"/>
      <c r="AO24" s="326"/>
      <c r="AP24" s="324"/>
      <c r="AQ24" s="325"/>
      <c r="AR24" s="326"/>
      <c r="AS24" s="324"/>
      <c r="AT24" s="325"/>
      <c r="AU24" s="326"/>
      <c r="AV24" s="324"/>
      <c r="AW24" s="325"/>
      <c r="AX24" s="326"/>
      <c r="AY24" s="324"/>
      <c r="AZ24" s="325"/>
      <c r="BA24" s="326"/>
      <c r="BB24" s="324"/>
      <c r="BC24" s="325"/>
      <c r="BD24" s="326"/>
      <c r="BE24" s="324"/>
      <c r="BF24" s="325"/>
      <c r="BG24" s="326"/>
      <c r="BH24" s="324"/>
      <c r="BI24" s="325"/>
      <c r="BJ24" s="326"/>
      <c r="BK24" s="324"/>
      <c r="BL24" s="325"/>
      <c r="BM24" s="326"/>
      <c r="BN24" s="324"/>
      <c r="BO24" s="325"/>
      <c r="BP24" s="326"/>
      <c r="BQ24" s="324"/>
      <c r="BR24" s="325"/>
      <c r="BS24" s="326"/>
      <c r="BT24" s="324"/>
      <c r="BU24" s="325"/>
      <c r="BV24" s="326"/>
      <c r="BW24" s="324"/>
      <c r="BX24" s="325"/>
      <c r="BY24" s="326"/>
      <c r="BZ24" s="324"/>
      <c r="CA24" s="325"/>
      <c r="CB24" s="326"/>
      <c r="CC24" s="324"/>
      <c r="CD24" s="325"/>
      <c r="CE24" s="325"/>
      <c r="CF24" s="324"/>
      <c r="CG24" s="325"/>
      <c r="CH24" s="326"/>
      <c r="CI24" s="324"/>
      <c r="CJ24" s="325"/>
      <c r="CK24" s="326"/>
      <c r="CL24" s="324" t="s">
        <v>207</v>
      </c>
      <c r="CM24" s="325"/>
      <c r="CN24" s="325"/>
      <c r="CO24" s="325"/>
      <c r="CP24" s="325"/>
      <c r="CQ24" s="326"/>
      <c r="CR24" s="324"/>
      <c r="CS24" s="325"/>
      <c r="CT24" s="326"/>
      <c r="CU24" s="324"/>
      <c r="CV24" s="325"/>
      <c r="CW24" s="326"/>
      <c r="CX24" s="324" t="s">
        <v>208</v>
      </c>
      <c r="CY24" s="325"/>
      <c r="CZ24" s="325"/>
      <c r="DA24" s="325"/>
      <c r="DB24" s="325"/>
      <c r="DC24" s="325"/>
      <c r="DD24" s="325"/>
      <c r="DE24" s="325"/>
      <c r="DF24" s="325"/>
      <c r="DG24" s="325"/>
      <c r="DH24" s="325"/>
      <c r="DI24" s="325"/>
      <c r="DJ24" s="325"/>
      <c r="DK24" s="325"/>
      <c r="DL24" s="325"/>
      <c r="DM24" s="325"/>
      <c r="DN24" s="325"/>
      <c r="DO24" s="326"/>
      <c r="DP24" s="323"/>
      <c r="DQ24" s="365" t="s">
        <v>372</v>
      </c>
      <c r="DR24" s="363">
        <f>COUNTIF($DT19:$DT23, DR$2)</f>
        <v>0</v>
      </c>
      <c r="DS24" s="363">
        <f t="shared" ref="DS24:DU24" si="56">COUNTIF($DT19:$DT23, DS$2)</f>
        <v>0</v>
      </c>
      <c r="DT24" s="363">
        <f t="shared" si="56"/>
        <v>0</v>
      </c>
      <c r="DU24" s="364">
        <f t="shared" si="56"/>
        <v>0</v>
      </c>
      <c r="DV24" s="312"/>
      <c r="DW24" s="313"/>
      <c r="DX24" s="314"/>
      <c r="DY24" s="314"/>
      <c r="DZ24" s="314"/>
      <c r="EA24" s="314"/>
      <c r="EB24" s="315"/>
      <c r="EC24" s="316"/>
      <c r="ED24" s="316"/>
      <c r="EE24" s="316"/>
      <c r="EF24" s="316"/>
      <c r="EG24" s="316"/>
      <c r="EH24" s="316"/>
      <c r="EI24" s="316"/>
      <c r="EJ24" s="316"/>
      <c r="EK24" s="317"/>
      <c r="EL24" s="318"/>
      <c r="EM24" s="318"/>
      <c r="EN24" s="318"/>
      <c r="EO24" s="318"/>
      <c r="EP24" s="318"/>
      <c r="EQ24" s="318"/>
      <c r="ER24" s="318"/>
      <c r="ES24" s="318"/>
      <c r="ET24" s="319"/>
      <c r="EU24" s="320"/>
      <c r="EV24" s="320"/>
      <c r="EW24" s="320"/>
      <c r="EX24" s="320"/>
      <c r="EY24" s="320"/>
      <c r="EZ24" s="320"/>
      <c r="FA24" s="320"/>
      <c r="FB24" s="320"/>
      <c r="FC24" s="320"/>
      <c r="FD24" s="320"/>
      <c r="FE24" s="320"/>
      <c r="FF24" s="321"/>
      <c r="FG24" s="313"/>
      <c r="FH24" s="314"/>
      <c r="FI24" s="314"/>
      <c r="FJ24" s="314"/>
      <c r="FK24" s="314"/>
      <c r="FL24" s="315"/>
      <c r="FM24" s="316"/>
      <c r="FN24" s="316"/>
      <c r="FO24" s="316"/>
      <c r="FP24" s="316"/>
      <c r="FQ24" s="316"/>
      <c r="FR24" s="316"/>
      <c r="FS24" s="316"/>
      <c r="FT24" s="316"/>
      <c r="FU24" s="317"/>
      <c r="FV24" s="318"/>
      <c r="FW24" s="318"/>
      <c r="FX24" s="318"/>
      <c r="FY24" s="318"/>
      <c r="FZ24" s="318"/>
      <c r="GA24" s="318"/>
      <c r="GB24" s="318"/>
      <c r="GC24" s="318"/>
      <c r="GD24" s="319"/>
      <c r="GE24" s="320"/>
      <c r="GF24" s="320"/>
      <c r="GG24" s="320"/>
      <c r="GH24" s="320"/>
      <c r="GI24" s="320"/>
      <c r="GJ24" s="320"/>
      <c r="GK24" s="320"/>
      <c r="GL24" s="320"/>
      <c r="GM24" s="320"/>
      <c r="GN24" s="320"/>
      <c r="GO24" s="320"/>
      <c r="GP24" s="321"/>
      <c r="GQ24" s="313"/>
      <c r="GR24" s="314"/>
      <c r="GS24" s="314"/>
      <c r="GT24" s="314"/>
      <c r="GU24" s="314"/>
      <c r="GV24" s="315"/>
      <c r="GW24" s="316"/>
      <c r="GX24" s="316"/>
      <c r="GY24" s="316"/>
      <c r="GZ24" s="316"/>
      <c r="HA24" s="316"/>
      <c r="HB24" s="316"/>
      <c r="HC24" s="316"/>
      <c r="HD24" s="316"/>
      <c r="HE24" s="317"/>
      <c r="HF24" s="318"/>
      <c r="HG24" s="318"/>
      <c r="HH24" s="318"/>
      <c r="HI24" s="318"/>
      <c r="HJ24" s="318"/>
      <c r="HK24" s="318"/>
      <c r="HL24" s="318"/>
      <c r="HM24" s="318"/>
      <c r="HN24" s="319"/>
      <c r="HO24" s="320"/>
      <c r="HP24" s="320"/>
      <c r="HQ24" s="320"/>
      <c r="HR24" s="320"/>
      <c r="HS24" s="320"/>
      <c r="HT24" s="320"/>
      <c r="HU24" s="320"/>
      <c r="HV24" s="320"/>
      <c r="HW24" s="320"/>
      <c r="HX24" s="320"/>
      <c r="HY24" s="320"/>
      <c r="HZ24" s="321"/>
      <c r="IA24" s="322"/>
      <c r="IB24" s="313"/>
      <c r="IC24" s="314"/>
      <c r="ID24" s="314"/>
      <c r="IE24" s="314"/>
      <c r="IF24" s="314"/>
      <c r="IG24" s="315"/>
      <c r="IH24" s="316"/>
      <c r="II24" s="316"/>
      <c r="IJ24" s="316"/>
      <c r="IK24" s="316"/>
      <c r="IL24" s="316"/>
      <c r="IM24" s="316"/>
      <c r="IN24" s="316"/>
      <c r="IO24" s="316"/>
      <c r="IP24" s="317"/>
      <c r="IQ24" s="318"/>
      <c r="IR24" s="318"/>
      <c r="IS24" s="318"/>
      <c r="IT24" s="318"/>
      <c r="IU24" s="318"/>
      <c r="IV24" s="318"/>
      <c r="IW24" s="318"/>
      <c r="IX24" s="318"/>
      <c r="IY24" s="319"/>
      <c r="IZ24" s="320"/>
      <c r="JA24" s="320"/>
      <c r="JB24" s="320"/>
      <c r="JC24" s="320"/>
      <c r="JD24" s="320"/>
      <c r="JE24" s="320"/>
      <c r="JF24" s="320"/>
      <c r="JG24" s="320"/>
      <c r="JH24" s="320"/>
      <c r="JI24" s="320"/>
      <c r="JJ24" s="320"/>
      <c r="JK24" s="393"/>
      <c r="JL24" s="393"/>
    </row>
    <row r="25" spans="2:272" ht="15" customHeight="1" x14ac:dyDescent="0.25">
      <c r="B25" s="330"/>
      <c r="C25" s="369"/>
      <c r="D25" s="332"/>
      <c r="E25" s="330"/>
      <c r="F25" s="330"/>
      <c r="G25" s="330"/>
      <c r="H25" s="330"/>
      <c r="I25" s="333"/>
      <c r="J25" s="334"/>
      <c r="K25" s="334"/>
      <c r="L25" s="335"/>
      <c r="M25" s="336"/>
      <c r="N25" s="337"/>
      <c r="O25" s="338"/>
      <c r="P25" s="338"/>
      <c r="Q25" s="339"/>
      <c r="R25" s="337"/>
      <c r="S25" s="338"/>
      <c r="T25" s="338"/>
      <c r="U25" s="371"/>
      <c r="V25" s="337"/>
      <c r="W25" s="338"/>
      <c r="X25" s="338"/>
      <c r="Y25" s="339"/>
      <c r="Z25" s="337"/>
      <c r="AA25" s="339"/>
      <c r="AB25" s="337"/>
      <c r="AC25" s="339"/>
      <c r="AD25" s="337"/>
      <c r="AE25" s="338"/>
      <c r="AF25" s="339"/>
      <c r="AG25" s="337"/>
      <c r="AH25" s="338"/>
      <c r="AI25" s="339"/>
      <c r="AJ25" s="337"/>
      <c r="AK25" s="338"/>
      <c r="AL25" s="339"/>
      <c r="AM25" s="337"/>
      <c r="AN25" s="338"/>
      <c r="AO25" s="339"/>
      <c r="AP25" s="337"/>
      <c r="AQ25" s="338"/>
      <c r="AR25" s="339"/>
      <c r="AS25" s="337"/>
      <c r="AT25" s="338"/>
      <c r="AU25" s="339"/>
      <c r="AV25" s="337"/>
      <c r="AW25" s="338"/>
      <c r="AX25" s="339"/>
      <c r="AY25" s="337"/>
      <c r="AZ25" s="338"/>
      <c r="BA25" s="339"/>
      <c r="BB25" s="337"/>
      <c r="BC25" s="338"/>
      <c r="BD25" s="339"/>
      <c r="BE25" s="337"/>
      <c r="BF25" s="338"/>
      <c r="BG25" s="339"/>
      <c r="BH25" s="337"/>
      <c r="BI25" s="338"/>
      <c r="BJ25" s="339"/>
      <c r="BK25" s="337"/>
      <c r="BL25" s="338"/>
      <c r="BM25" s="339"/>
      <c r="BN25" s="337"/>
      <c r="BO25" s="338"/>
      <c r="BP25" s="339"/>
      <c r="BQ25" s="337"/>
      <c r="BR25" s="338"/>
      <c r="BS25" s="339"/>
      <c r="BT25" s="337"/>
      <c r="BU25" s="338"/>
      <c r="BV25" s="339"/>
      <c r="BW25" s="337"/>
      <c r="BX25" s="338"/>
      <c r="BY25" s="339"/>
      <c r="BZ25" s="337"/>
      <c r="CA25" s="338"/>
      <c r="CB25" s="339"/>
      <c r="CC25" s="337"/>
      <c r="CD25" s="340"/>
      <c r="CE25" s="339"/>
      <c r="CF25" s="337"/>
      <c r="CG25" s="338"/>
      <c r="CH25" s="339"/>
      <c r="CI25" s="337"/>
      <c r="CJ25" s="338"/>
      <c r="CK25" s="339"/>
      <c r="CL25" s="337"/>
      <c r="CM25" s="338"/>
      <c r="CN25" s="338"/>
      <c r="CO25" s="338"/>
      <c r="CP25" s="338"/>
      <c r="CQ25" s="339"/>
      <c r="CR25" s="337"/>
      <c r="CS25" s="338"/>
      <c r="CT25" s="339"/>
      <c r="CU25" s="337"/>
      <c r="CV25" s="338"/>
      <c r="CW25" s="339"/>
      <c r="CX25" s="337"/>
      <c r="CY25" s="338"/>
      <c r="CZ25" s="339"/>
      <c r="DA25" s="337"/>
      <c r="DB25" s="338"/>
      <c r="DC25" s="339"/>
      <c r="DD25" s="337"/>
      <c r="DE25" s="338"/>
      <c r="DF25" s="339"/>
      <c r="DG25" s="337"/>
      <c r="DH25" s="338"/>
      <c r="DI25" s="339"/>
      <c r="DJ25" s="337"/>
      <c r="DK25" s="338"/>
      <c r="DL25" s="339"/>
      <c r="DM25" s="337"/>
      <c r="DN25" s="338"/>
      <c r="DO25" s="339"/>
      <c r="DP25" s="331"/>
      <c r="DQ25" s="341"/>
      <c r="DR25" s="341"/>
      <c r="DS25" s="342"/>
      <c r="DT25" s="336"/>
      <c r="DU25" s="343"/>
      <c r="DV25" s="344"/>
      <c r="DW25" s="345"/>
      <c r="DX25" s="346"/>
      <c r="DY25" s="346"/>
      <c r="DZ25" s="346"/>
      <c r="EA25" s="346"/>
      <c r="EB25" s="347"/>
      <c r="EC25" s="348"/>
      <c r="ED25" s="348"/>
      <c r="EE25" s="348"/>
      <c r="EF25" s="348"/>
      <c r="EG25" s="348"/>
      <c r="EH25" s="348"/>
      <c r="EI25" s="348"/>
      <c r="EJ25" s="348"/>
      <c r="EK25" s="349"/>
      <c r="EL25" s="350"/>
      <c r="EM25" s="350"/>
      <c r="EN25" s="350"/>
      <c r="EO25" s="350"/>
      <c r="EP25" s="350"/>
      <c r="EQ25" s="350"/>
      <c r="ER25" s="350"/>
      <c r="ES25" s="350"/>
      <c r="ET25" s="351"/>
      <c r="EU25" s="352"/>
      <c r="EV25" s="352"/>
      <c r="EW25" s="352"/>
      <c r="EX25" s="352"/>
      <c r="EY25" s="352"/>
      <c r="EZ25" s="352"/>
      <c r="FA25" s="352"/>
      <c r="FB25" s="352"/>
      <c r="FC25" s="352"/>
      <c r="FD25" s="352"/>
      <c r="FE25" s="352"/>
      <c r="FF25" s="353"/>
      <c r="FG25" s="345"/>
      <c r="FH25" s="346"/>
      <c r="FI25" s="346"/>
      <c r="FJ25" s="346"/>
      <c r="FK25" s="346"/>
      <c r="FL25" s="347"/>
      <c r="FM25" s="348"/>
      <c r="FN25" s="348"/>
      <c r="FO25" s="348"/>
      <c r="FP25" s="348"/>
      <c r="FQ25" s="348"/>
      <c r="FR25" s="348"/>
      <c r="FS25" s="348"/>
      <c r="FT25" s="348"/>
      <c r="FU25" s="349"/>
      <c r="FV25" s="350"/>
      <c r="FW25" s="350"/>
      <c r="FX25" s="350"/>
      <c r="FY25" s="350"/>
      <c r="FZ25" s="350"/>
      <c r="GA25" s="350"/>
      <c r="GB25" s="350"/>
      <c r="GC25" s="350"/>
      <c r="GD25" s="351"/>
      <c r="GE25" s="352"/>
      <c r="GF25" s="352"/>
      <c r="GG25" s="352"/>
      <c r="GH25" s="352"/>
      <c r="GI25" s="352"/>
      <c r="GJ25" s="352"/>
      <c r="GK25" s="352"/>
      <c r="GL25" s="352"/>
      <c r="GM25" s="352"/>
      <c r="GN25" s="352"/>
      <c r="GO25" s="352"/>
      <c r="GP25" s="353"/>
      <c r="GQ25" s="345"/>
      <c r="GR25" s="346"/>
      <c r="GS25" s="346"/>
      <c r="GT25" s="346"/>
      <c r="GU25" s="346"/>
      <c r="GV25" s="347"/>
      <c r="GW25" s="348"/>
      <c r="GX25" s="348"/>
      <c r="GY25" s="348"/>
      <c r="GZ25" s="348"/>
      <c r="HA25" s="348"/>
      <c r="HB25" s="348"/>
      <c r="HC25" s="348"/>
      <c r="HD25" s="348"/>
      <c r="HE25" s="349"/>
      <c r="HF25" s="350"/>
      <c r="HG25" s="350"/>
      <c r="HH25" s="350"/>
      <c r="HI25" s="350"/>
      <c r="HJ25" s="350"/>
      <c r="HK25" s="350"/>
      <c r="HL25" s="350"/>
      <c r="HM25" s="350"/>
      <c r="HN25" s="351"/>
      <c r="HO25" s="352"/>
      <c r="HP25" s="352"/>
      <c r="HQ25" s="352"/>
      <c r="HR25" s="352"/>
      <c r="HS25" s="352"/>
      <c r="HT25" s="352"/>
      <c r="HU25" s="352"/>
      <c r="HV25" s="352"/>
      <c r="HW25" s="352"/>
      <c r="HX25" s="352"/>
      <c r="HY25" s="352"/>
      <c r="HZ25" s="353"/>
      <c r="IA25" s="354"/>
      <c r="IB25" s="345"/>
      <c r="IC25" s="346"/>
      <c r="ID25" s="346"/>
      <c r="IE25" s="346"/>
      <c r="IF25" s="346"/>
      <c r="IG25" s="347"/>
      <c r="IH25" s="348"/>
      <c r="II25" s="348"/>
      <c r="IJ25" s="348"/>
      <c r="IK25" s="348"/>
      <c r="IL25" s="348"/>
      <c r="IM25" s="348"/>
      <c r="IN25" s="348"/>
      <c r="IO25" s="348"/>
      <c r="IP25" s="349"/>
      <c r="IQ25" s="350"/>
      <c r="IR25" s="350"/>
      <c r="IS25" s="350"/>
      <c r="IT25" s="350"/>
      <c r="IU25" s="350"/>
      <c r="IV25" s="350"/>
      <c r="IW25" s="350"/>
      <c r="IX25" s="350"/>
      <c r="IY25" s="351"/>
      <c r="IZ25" s="352"/>
      <c r="JA25" s="352"/>
      <c r="JB25" s="352"/>
      <c r="JC25" s="352"/>
      <c r="JD25" s="352"/>
      <c r="JE25" s="352"/>
      <c r="JF25" s="352"/>
      <c r="JG25" s="352"/>
      <c r="JH25" s="352"/>
      <c r="JI25" s="352"/>
      <c r="JJ25" s="352"/>
      <c r="JK25" s="391"/>
      <c r="JL25" s="391"/>
    </row>
    <row r="26" spans="2:272" ht="15" customHeight="1" x14ac:dyDescent="0.25">
      <c r="B26" s="368">
        <v>1</v>
      </c>
      <c r="C26" s="12"/>
      <c r="D26" s="399"/>
      <c r="E26" s="17"/>
      <c r="F26" s="6"/>
      <c r="G26" s="17"/>
      <c r="H26" s="17"/>
      <c r="I26" s="20"/>
      <c r="J26" s="6"/>
      <c r="K26" s="6"/>
      <c r="L26" s="400"/>
      <c r="M26" s="401"/>
      <c r="N26" s="21"/>
      <c r="O26" s="103"/>
      <c r="P26" s="103"/>
      <c r="Q26" s="267"/>
      <c r="R26" s="21"/>
      <c r="S26" s="103"/>
      <c r="T26" s="103"/>
      <c r="U26" s="283"/>
      <c r="V26" s="21"/>
      <c r="W26" s="103"/>
      <c r="X26" s="103"/>
      <c r="Y26" s="267"/>
      <c r="Z26" s="21"/>
      <c r="AA26" s="267"/>
      <c r="AB26" s="21"/>
      <c r="AC26" s="267"/>
      <c r="AD26" s="21"/>
      <c r="AE26" s="103"/>
      <c r="AF26" s="267"/>
      <c r="AG26" s="21"/>
      <c r="AH26" s="103"/>
      <c r="AI26" s="267"/>
      <c r="AJ26" s="21"/>
      <c r="AK26" s="103"/>
      <c r="AL26" s="267"/>
      <c r="AM26" s="21"/>
      <c r="AN26" s="103"/>
      <c r="AO26" s="267"/>
      <c r="AP26" s="21"/>
      <c r="AQ26" s="103"/>
      <c r="AR26" s="267"/>
      <c r="AS26" s="21"/>
      <c r="AT26" s="103"/>
      <c r="AU26" s="267"/>
      <c r="AV26" s="21"/>
      <c r="AW26" s="103"/>
      <c r="AX26" s="267"/>
      <c r="AY26" s="21"/>
      <c r="AZ26" s="103"/>
      <c r="BA26" s="267"/>
      <c r="BB26" s="21"/>
      <c r="BC26" s="103"/>
      <c r="BD26" s="267"/>
      <c r="BE26" s="21"/>
      <c r="BF26" s="103"/>
      <c r="BG26" s="267"/>
      <c r="BH26" s="21"/>
      <c r="BI26" s="103"/>
      <c r="BJ26" s="267"/>
      <c r="BK26" s="21"/>
      <c r="BL26" s="103"/>
      <c r="BM26" s="267"/>
      <c r="BN26" s="21"/>
      <c r="BO26" s="103"/>
      <c r="BP26" s="267"/>
      <c r="BQ26" s="21"/>
      <c r="BR26" s="103"/>
      <c r="BS26" s="267"/>
      <c r="BT26" s="21"/>
      <c r="BU26" s="103"/>
      <c r="BV26" s="267"/>
      <c r="BW26" s="21"/>
      <c r="BX26" s="103"/>
      <c r="BY26" s="267"/>
      <c r="BZ26" s="21"/>
      <c r="CA26" s="103"/>
      <c r="CB26" s="267"/>
      <c r="CC26" s="21"/>
      <c r="CD26" s="284"/>
      <c r="CE26" s="267"/>
      <c r="CF26" s="21"/>
      <c r="CG26" s="103"/>
      <c r="CH26" s="267"/>
      <c r="CI26" s="21"/>
      <c r="CJ26" s="103"/>
      <c r="CK26" s="267"/>
      <c r="CL26" s="21"/>
      <c r="CM26" s="103"/>
      <c r="CN26" s="103"/>
      <c r="CO26" s="103"/>
      <c r="CP26" s="103"/>
      <c r="CQ26" s="267"/>
      <c r="CR26" s="21"/>
      <c r="CS26" s="103"/>
      <c r="CT26" s="267"/>
      <c r="CU26" s="21"/>
      <c r="CV26" s="103"/>
      <c r="CW26" s="267"/>
      <c r="CX26" s="21"/>
      <c r="CY26" s="103"/>
      <c r="CZ26" s="267"/>
      <c r="DA26" s="21"/>
      <c r="DB26" s="103"/>
      <c r="DC26" s="267"/>
      <c r="DD26" s="21"/>
      <c r="DE26" s="103"/>
      <c r="DF26" s="267"/>
      <c r="DG26" s="21"/>
      <c r="DH26" s="103"/>
      <c r="DI26" s="267"/>
      <c r="DJ26" s="21"/>
      <c r="DK26" s="103"/>
      <c r="DL26" s="267"/>
      <c r="DM26" s="21"/>
      <c r="DN26" s="103"/>
      <c r="DO26" s="267"/>
      <c r="DP26" s="213"/>
      <c r="DQ26" s="212"/>
      <c r="DR26" s="212"/>
      <c r="DS26" s="279" t="e">
        <f>AVERAGE(BE26:DI26)</f>
        <v>#DIV/0!</v>
      </c>
      <c r="DT26" s="214"/>
      <c r="DU26" s="215" t="e">
        <f t="shared" ref="DU26:DU28" si="57">IF(DS26&gt;80, 4, (DS26-50)/20+2.5)</f>
        <v>#DIV/0!</v>
      </c>
      <c r="DV26" s="58">
        <f>COUNTIF(N26:DI26, DV$1)+COUNTIF(N26:DI26, DV$2)</f>
        <v>0</v>
      </c>
      <c r="DW26" s="228">
        <f t="shared" ref="DW26:DW28" si="58">IF(COUNTIF($N26:$Q26, FF$1)&gt;0, DW$2, 0)</f>
        <v>0</v>
      </c>
      <c r="DX26" s="229">
        <f t="shared" ref="DX26:DX28" si="59">IF(COUNTIF($R26:$U26, FF$1)&gt;0, DX$2, 0)</f>
        <v>0</v>
      </c>
      <c r="DY26" s="229">
        <f t="shared" ref="DY26:DY28" si="60">IF(COUNTIF($V26:$Y26, FF$1)&gt;0, DY$2, 0)</f>
        <v>0</v>
      </c>
      <c r="DZ26" s="229">
        <f t="shared" ref="DZ26:DZ28" si="61">IF(COUNTIF($Z26:$AA26, FF$1)&gt;0, DZ$2, 0)</f>
        <v>0</v>
      </c>
      <c r="EA26" s="229">
        <f t="shared" ref="EA26:EA28" si="62">IF(COUNTIF($AB26:$AC26, FF$1)&gt;0, EA$2, 0)</f>
        <v>0</v>
      </c>
      <c r="EB26" s="230">
        <f>IF(COUNTIF($AD26:$AF26, $FF$1)&gt;0, EB$2, 0)</f>
        <v>0</v>
      </c>
      <c r="EC26" s="231">
        <f>IF(COUNTIF($AG26:$AI26, $FF$1)&gt;0, EC$2, 0)</f>
        <v>0</v>
      </c>
      <c r="ED26" s="231">
        <f>IF(COUNTIF($AJ26:$AL26, $FF$1)&gt;0, ED$2, 0)</f>
        <v>0</v>
      </c>
      <c r="EE26" s="231">
        <f>IF(COUNTIF($AM26:$AO26, $FF$1)&gt;0, EE$2, 0)</f>
        <v>0</v>
      </c>
      <c r="EF26" s="231">
        <f>IF(COUNTIF($AP26:$AR26, $FF$1)&gt;0, EF$2, 0)</f>
        <v>0</v>
      </c>
      <c r="EG26" s="231">
        <f>IF(COUNTIF($AS26:$AU26, $FF$1)&gt;0, EG$2, 0)</f>
        <v>0</v>
      </c>
      <c r="EH26" s="231">
        <f>IF(COUNTIF($AV26:$AX26, $FF$1)&gt;0, EH$2, 0)</f>
        <v>0</v>
      </c>
      <c r="EI26" s="231">
        <f>IF(COUNTIF($AY26:$BA26, $FF$1)&gt;0, EI$2, 0)</f>
        <v>0</v>
      </c>
      <c r="EJ26" s="231">
        <f>IF(COUNTIF($BB26:$BD26, $FF$1)&gt;0, EJ$2, 0)</f>
        <v>0</v>
      </c>
      <c r="EK26" s="232">
        <f>IF(COUNTIF($BE26:$BG26, $FF$1)&gt;0, EK$2, 0)</f>
        <v>0</v>
      </c>
      <c r="EL26" s="233">
        <f>IF(COUNTIF($BH26:$BJ26, $FF$1)&gt;0, EL$2, 0)</f>
        <v>0</v>
      </c>
      <c r="EM26" s="233">
        <f>IF(COUNTIF($BK26:$BM26, $FF$1)&gt;0, EM$2, 0)</f>
        <v>0</v>
      </c>
      <c r="EN26" s="233">
        <f>IF(COUNTIF($BN26:$BP26, $FF$1)&gt;0, EN$2, 0)</f>
        <v>0</v>
      </c>
      <c r="EO26" s="233">
        <f>IF(COUNTIF($BQ26:$BS26, $FF$1)&gt;0, EO$2, 0)</f>
        <v>0</v>
      </c>
      <c r="EP26" s="233">
        <f>IF(COUNTIF($BT26:$BV26, $FF$1)&gt;0, EP$2, 0)</f>
        <v>0</v>
      </c>
      <c r="EQ26" s="233">
        <f>IF(COUNTIF($BW26:$BY26, $FF$1)&gt;0, EQ$2, 0)</f>
        <v>0</v>
      </c>
      <c r="ER26" s="233">
        <f>IF(COUNTIF($BZ26:$CB26, $FF$1)&gt;0, ER$2, 0)</f>
        <v>0</v>
      </c>
      <c r="ES26" s="233">
        <f>IF(COUNTIF($CC26:$CE26, $FF$1)&gt;0, ES$2, 0)</f>
        <v>0</v>
      </c>
      <c r="ET26" s="234">
        <f>IF(COUNTIF($CF26:$CH26, $FF$1)&gt;0, ET$2, 0)</f>
        <v>0</v>
      </c>
      <c r="EU26" s="235">
        <f>IF(COUNTIF($CI26:$CK26, $FF$1)&gt;0, EU$2, 0)</f>
        <v>0</v>
      </c>
      <c r="EV26" s="235">
        <f>IF(COUNTIF($CL26:$CN26, $FF$1)&gt;0, EV$2, 0)</f>
        <v>0</v>
      </c>
      <c r="EW26" s="235">
        <f>IF(COUNTIF($CO26:$CQ26, $FF$1)&gt;0, EW$2, 0)</f>
        <v>0</v>
      </c>
      <c r="EX26" s="235">
        <f>IF(COUNTIF($CR26:$CT26, $FF$1)&gt;0, EX$2, 0)</f>
        <v>0</v>
      </c>
      <c r="EY26" s="235">
        <f>IF(COUNTIF($CU26:$CW26, $FF$1)&gt;0, EY$2, 0)</f>
        <v>0</v>
      </c>
      <c r="EZ26" s="235">
        <f>IF(COUNTIF($CX26:$CZ26, $FF$1)&gt;0, EZ$2, 0)</f>
        <v>0</v>
      </c>
      <c r="FA26" s="235">
        <f>IF(COUNTIF($DA26:$DC26, $FF$1)&gt;0, FA$2, 0)</f>
        <v>0</v>
      </c>
      <c r="FB26" s="235">
        <f>IF(COUNTIF($DD26:$DF26, $FF$1)&gt;0, FB$2, 0)</f>
        <v>0</v>
      </c>
      <c r="FC26" s="235">
        <f>IF(COUNTIF($DG26:$DI26, $FF$1)&gt;0, FC$2, 0)</f>
        <v>0</v>
      </c>
      <c r="FD26" s="235">
        <f>IF(COUNTIF($DJ26:$DL26, $FF$1)&gt;0, FD$2, 0)</f>
        <v>0</v>
      </c>
      <c r="FE26" s="235">
        <f>IF(COUNTIF($DM26:$DO26, $FF$1)&gt;0, FE$2, 0)</f>
        <v>0</v>
      </c>
      <c r="FF26" s="236">
        <f t="shared" ref="FF26:FF28" si="63">SUM(DW26:FE26)</f>
        <v>0</v>
      </c>
      <c r="FG26" s="237">
        <f t="shared" ref="FG26:FG28" si="64">IF(COUNTIF($N26:$Q26, GP$1)&gt;0, FG$2, 0)</f>
        <v>0</v>
      </c>
      <c r="FH26" s="229">
        <f t="shared" ref="FH26:FH28" si="65">IF(COUNTIF($R26:$U26, GP$1)&gt;0, FH$2, 0)</f>
        <v>0</v>
      </c>
      <c r="FI26" s="229">
        <f t="shared" ref="FI26:FI28" si="66">IF(COUNTIF($V26:$Y26, GP$1)&gt;0, FI$2, 0)</f>
        <v>0</v>
      </c>
      <c r="FJ26" s="229">
        <f t="shared" ref="FJ26:FJ28" si="67">IF(COUNTIF($Z26:$AA26, GP$1)&gt;0, FJ$2, 0)</f>
        <v>0</v>
      </c>
      <c r="FK26" s="229">
        <f t="shared" ref="FK26:FK28" si="68">IF(COUNTIF($AB26:$AC26, GP$1)&gt;0, FK$2, 0)</f>
        <v>0</v>
      </c>
      <c r="FL26" s="230">
        <f>IF(COUNTIF($AD26:$AF26, $GP$1)&gt;0, FL$2, 0)</f>
        <v>0</v>
      </c>
      <c r="FM26" s="231">
        <f>IF(COUNTIF($AG26:$AI26, $GP$1)&gt;0, FM$2, 0)</f>
        <v>0</v>
      </c>
      <c r="FN26" s="231">
        <f>IF(COUNTIF($AJ26:$AL26, $GP$1)&gt;0, FN$2, 0)</f>
        <v>0</v>
      </c>
      <c r="FO26" s="231">
        <f>IF(COUNTIF($AM26:$AO26, $GP$1)&gt;0, FO$2, 0)</f>
        <v>0</v>
      </c>
      <c r="FP26" s="231">
        <f>IF(COUNTIF($AP26:$AR26, $GP$1)&gt;0, FP$2, 0)</f>
        <v>0</v>
      </c>
      <c r="FQ26" s="231">
        <f>IF(COUNTIF($AS26:$AU26, $GP$1)&gt;0, FQ$2, 0)</f>
        <v>0</v>
      </c>
      <c r="FR26" s="231">
        <f>IF(COUNTIF($AV26:$AX26, $GP$1)&gt;0, FR$2, 0)</f>
        <v>0</v>
      </c>
      <c r="FS26" s="231">
        <f>IF(COUNTIF($AY26:$BA26, $GP$1)&gt;0, FS$2, 0)</f>
        <v>0</v>
      </c>
      <c r="FT26" s="231">
        <f>IF(COUNTIF($BB26:$BD26, $GP$1)&gt;0, FT$2, 0)</f>
        <v>0</v>
      </c>
      <c r="FU26" s="232">
        <f>IF(COUNTIF($BE26:$BG26, $GP$1)&gt;0, FU$2, 0)</f>
        <v>0</v>
      </c>
      <c r="FV26" s="233">
        <f>IF(COUNTIF($BH26:$BJ26, $GP$1)&gt;0, FV$2, 0)</f>
        <v>0</v>
      </c>
      <c r="FW26" s="233">
        <f>IF(COUNTIF($BK26:$BM26, $GP$1)&gt;0, FW$2, 0)</f>
        <v>0</v>
      </c>
      <c r="FX26" s="233">
        <f>IF(COUNTIF($BN26:$BP26, $GP$1)&gt;0, FX$2, 0)</f>
        <v>0</v>
      </c>
      <c r="FY26" s="233">
        <f>IF(COUNTIF($BQ26:$BS26, $GP$1)&gt;0, FY$2, 0)</f>
        <v>0</v>
      </c>
      <c r="FZ26" s="233">
        <f>IF(COUNTIF($BT26:$BV26, $GP$1)&gt;0, FZ$2, 0)</f>
        <v>0</v>
      </c>
      <c r="GA26" s="233">
        <f>IF(COUNTIF($BW26:$BY26, $GP$1)&gt;0, GA$2, 0)</f>
        <v>0</v>
      </c>
      <c r="GB26" s="233">
        <f>IF(COUNTIF($BZ26:$CB26, $GP$1)&gt;0, GB$2, 0)</f>
        <v>0</v>
      </c>
      <c r="GC26" s="233">
        <f>IF(COUNTIF($CC26:$CE26, $GP$1)&gt;0, GC$2, 0)</f>
        <v>0</v>
      </c>
      <c r="GD26" s="234">
        <f>IF(COUNTIF($CF26:$CH26, $GP$1)&gt;0, GD$2, 0)</f>
        <v>0</v>
      </c>
      <c r="GE26" s="235">
        <f>IF(COUNTIF($CI26:$CK26, $GP$1)&gt;0, GE$2, 0)</f>
        <v>0</v>
      </c>
      <c r="GF26" s="235">
        <f>IF(COUNTIF($CL26:$CN26, $GP$1)&gt;0, GF$2, 0)</f>
        <v>0</v>
      </c>
      <c r="GG26" s="235">
        <f>IF(COUNTIF($CO26:$CQ26, $GP$1)&gt;0, GG$2, 0)</f>
        <v>0</v>
      </c>
      <c r="GH26" s="235">
        <f>IF(COUNTIF($CR26:$CT26, $GP$1)&gt;0, GH$2, 0)</f>
        <v>0</v>
      </c>
      <c r="GI26" s="235">
        <f>IF(COUNTIF($CU26:$CW26, $GP$1)&gt;0, GI$2, 0)</f>
        <v>0</v>
      </c>
      <c r="GJ26" s="235">
        <f>IF(COUNTIF($CX26:$CZ26, $GP$1)&gt;0, GJ$2, 0)</f>
        <v>0</v>
      </c>
      <c r="GK26" s="235">
        <f>IF(COUNTIF($DA26:$DC26, $GP$1)&gt;0, GK$2, 0)</f>
        <v>0</v>
      </c>
      <c r="GL26" s="235">
        <f>IF(COUNTIF($DD26:$DF26, $GP$1)&gt;0, GL$2, 0)</f>
        <v>0</v>
      </c>
      <c r="GM26" s="235">
        <f>IF(COUNTIF($DG26:$DI26, $GP$1)&gt;0, GM$2, 0)</f>
        <v>0</v>
      </c>
      <c r="GN26" s="235">
        <f>IF(COUNTIF($DJ26:$DL26, $GP$1)&gt;0, GN$2, 0)</f>
        <v>0</v>
      </c>
      <c r="GO26" s="235">
        <f>IF(COUNTIF($DM26:$DO26, $GP$1)&gt;0, GO$2, 0)</f>
        <v>0</v>
      </c>
      <c r="GP26" s="236">
        <f t="shared" ref="GP26:GP28" si="69">SUM(FG26:GO26)</f>
        <v>0</v>
      </c>
      <c r="GQ26" s="237">
        <f t="shared" ref="GQ26:GQ28" si="70">IF(COUNTIF($N26:$Q26, HZ$1)&gt;0, GQ$2, 0)</f>
        <v>0</v>
      </c>
      <c r="GR26" s="229">
        <f t="shared" ref="GR26:GR28" si="71">IF(COUNTIF($R26:$U26, HZ$1)&gt;0, GR$2, 0)</f>
        <v>0</v>
      </c>
      <c r="GS26" s="229">
        <f t="shared" ref="GS26:GS28" si="72">IF(COUNTIF($V26:$Y26, HZ$1)&gt;0, GS$2, 0)</f>
        <v>0</v>
      </c>
      <c r="GT26" s="229">
        <f t="shared" ref="GT26:GT28" si="73">IF(COUNTIF($Z26:$AA26, HZ$1)&gt;0, GT$2, 0)</f>
        <v>0</v>
      </c>
      <c r="GU26" s="229">
        <f t="shared" ref="GU26:GU28" si="74">IF(COUNTIF($AB26:$AC26, HZ$1)&gt;0, GU$2, 0)</f>
        <v>0</v>
      </c>
      <c r="GV26" s="230">
        <f>IF(COUNTIF($AD26:$AF26, $HZ$1)&gt;0, GV$2, 0)</f>
        <v>0</v>
      </c>
      <c r="GW26" s="231">
        <f>IF(COUNTIF($AG26:$AI26, $HZ$1)&gt;0, GW$2, 0)</f>
        <v>0</v>
      </c>
      <c r="GX26" s="231">
        <f>IF(COUNTIF($AJ26:$AL26, $HZ$1)&gt;0, GX$2, 0)</f>
        <v>0</v>
      </c>
      <c r="GY26" s="231">
        <f>IF(COUNTIF($AM26:$AO26, $HZ$1)&gt;0, GY$2, 0)</f>
        <v>0</v>
      </c>
      <c r="GZ26" s="231">
        <f>IF(COUNTIF($AP26:$AR26, $HZ$1)&gt;0, GZ$2, 0)</f>
        <v>0</v>
      </c>
      <c r="HA26" s="231">
        <f>IF(COUNTIF($AS26:$AU26, $HZ$1)&gt;0, HA$2, 0)</f>
        <v>0</v>
      </c>
      <c r="HB26" s="231">
        <f>IF(COUNTIF($AV26:$AX26, $HZ$1)&gt;0, HB$2, 0)</f>
        <v>0</v>
      </c>
      <c r="HC26" s="231">
        <f>IF(COUNTIF($AY26:$BA26, $HZ$1)&gt;0, HC$2, 0)</f>
        <v>0</v>
      </c>
      <c r="HD26" s="231">
        <f>IF(COUNTIF($BB26:$BD26, $HZ$1)&gt;0, HD$2, 0)</f>
        <v>0</v>
      </c>
      <c r="HE26" s="232">
        <f>IF(COUNTIF($BE26:$BG26, $HZ$1)&gt;0, HE$2, 0)</f>
        <v>0</v>
      </c>
      <c r="HF26" s="233">
        <f>IF(COUNTIF($BH26:$BJ26, $HZ$1)&gt;0, HF$2, 0)</f>
        <v>0</v>
      </c>
      <c r="HG26" s="233">
        <f>IF(COUNTIF($BK26:$BM26, $HZ$1)&gt;0, HG$2, 0)</f>
        <v>0</v>
      </c>
      <c r="HH26" s="233">
        <f>IF(COUNTIF($BN26:$BP26, $HZ$1)&gt;0, HH$2, 0)</f>
        <v>0</v>
      </c>
      <c r="HI26" s="233">
        <f>IF(COUNTIF($BQ26:$BS26, $HZ$1)&gt;0, HI$2, 0)</f>
        <v>0</v>
      </c>
      <c r="HJ26" s="233">
        <f>IF(COUNTIF($BT26:$BV26, $HZ$1)&gt;0, HJ$2, 0)</f>
        <v>0</v>
      </c>
      <c r="HK26" s="233">
        <f>IF(COUNTIF($BW26:$BY26, $HZ$1)&gt;0, HK$2, 0)</f>
        <v>0</v>
      </c>
      <c r="HL26" s="233">
        <f>IF(COUNTIF($BZ26:$CB26, $HZ$1)&gt;0, HL$2, 0)</f>
        <v>0</v>
      </c>
      <c r="HM26" s="233">
        <f>IF(COUNTIF($CC26:$CE26, $HZ$1)&gt;0, HM$2, 0)</f>
        <v>0</v>
      </c>
      <c r="HN26" s="234">
        <f>IF(COUNTIF($CF26:$CH26, $HZ$1)&gt;0, HN$2, 0)</f>
        <v>0</v>
      </c>
      <c r="HO26" s="235">
        <f>IF(COUNTIF($CI26:$CK26, $HZ$1)&gt;0, HO$2, 0)</f>
        <v>0</v>
      </c>
      <c r="HP26" s="235">
        <f>IF(COUNTIF($CL26:$CN26, $HZ$1)&gt;0, HP$2, 0)</f>
        <v>0</v>
      </c>
      <c r="HQ26" s="235">
        <f>IF(COUNTIF($CO26:$CQ26, $HZ$1)&gt;0, HQ$2, 0)</f>
        <v>0</v>
      </c>
      <c r="HR26" s="235">
        <f>IF(COUNTIF($CR26:$CT26, $HZ$1)&gt;0, HR$2, 0)</f>
        <v>0</v>
      </c>
      <c r="HS26" s="235">
        <f>IF(COUNTIF($CU26:$CW26, $HZ$1)&gt;0, HS$2, 0)</f>
        <v>0</v>
      </c>
      <c r="HT26" s="235">
        <f>IF(COUNTIF($CX26:$CZ26, $HZ$1)&gt;0, HT$2, 0)</f>
        <v>0</v>
      </c>
      <c r="HU26" s="235">
        <f>IF(COUNTIF($DA26:$DC26, $HZ$1)&gt;0, HU$2, 0)</f>
        <v>0</v>
      </c>
      <c r="HV26" s="235">
        <f>IF(COUNTIF($DD26:$DF26, $HZ$1)&gt;0, HV$2, 0)</f>
        <v>0</v>
      </c>
      <c r="HW26" s="235">
        <f>IF(COUNTIF($DG26:$DI26, $HZ$1)&gt;0, HW$2, 0)</f>
        <v>0</v>
      </c>
      <c r="HX26" s="235">
        <f>IF(COUNTIF($DJ26:$DL26, $HZ$1)&gt;0, HX$2, 0)</f>
        <v>0</v>
      </c>
      <c r="HY26" s="235">
        <f>IF(COUNTIF($DM26:$DO26, $HZ$1)&gt;0, HY$2, 0)</f>
        <v>0</v>
      </c>
      <c r="HZ26" s="236">
        <f t="shared" ref="HZ26:HZ28" si="75">SUM(GQ26:HY26)</f>
        <v>0</v>
      </c>
      <c r="IA26" s="238"/>
      <c r="IB26" s="237">
        <f t="shared" ref="IB26:IB28" si="76">IF(MAX($N26:$Q26)&gt;=40, IB$2, 0)</f>
        <v>0</v>
      </c>
      <c r="IC26" s="229">
        <f t="shared" ref="IC26:IC28" si="77">IF(MAX($R26:$U26)&gt;=40, IC$2, 0)</f>
        <v>0</v>
      </c>
      <c r="ID26" s="229">
        <f t="shared" ref="ID26:ID28" si="78">IF(MAX($V26:$Y26)&gt;=40, ID$2, 0)</f>
        <v>0</v>
      </c>
      <c r="IE26" s="229">
        <f t="shared" ref="IE26:IE28" si="79">IF(MAX($Z26:$AA26)&gt;=40, IE$2, 0)</f>
        <v>0</v>
      </c>
      <c r="IF26" s="229">
        <f t="shared" ref="IF26:IF28" si="80">IF(MAX($AB26:$AC26)&gt;=40, IF$2, 0)</f>
        <v>0</v>
      </c>
      <c r="IG26" s="230">
        <f>IF(MAX($AD26:$AF26)&gt;=40, IG$2, 0)</f>
        <v>0</v>
      </c>
      <c r="IH26" s="231">
        <f>IF(MAX($AG26:$AI26)&gt;=40, IH$2, 0)</f>
        <v>0</v>
      </c>
      <c r="II26" s="231">
        <f>IF(MAX($AJ26:$AL26)&gt;=40, II$2, 0)</f>
        <v>0</v>
      </c>
      <c r="IJ26" s="231">
        <f>IF(MAX($AM26:$AO26)&gt;=40, IJ$2, 0)</f>
        <v>0</v>
      </c>
      <c r="IK26" s="231">
        <f>IF(MAX($AP26:$AR26)&gt;=40, IK$2, 0)</f>
        <v>0</v>
      </c>
      <c r="IL26" s="231">
        <f>IF(MAX($AS26:$AU26)&gt;=40, IL$2, 0)</f>
        <v>0</v>
      </c>
      <c r="IM26" s="231">
        <f>IF(MAX($AV26:$AX26)&gt;=40, IM$2, 0)</f>
        <v>0</v>
      </c>
      <c r="IN26" s="231">
        <f>IF(MAX($AY26:$BA26)&gt;=40, IN$2, 0)</f>
        <v>0</v>
      </c>
      <c r="IO26" s="231">
        <f>IF(MAX($BB26:$BD26)&gt;=40, IO$2, 0)</f>
        <v>0</v>
      </c>
      <c r="IP26" s="232">
        <f>IF(MAX($BE26:$BG26)&gt;=40, IP$2, 0)</f>
        <v>0</v>
      </c>
      <c r="IQ26" s="233">
        <f>IF(MAX($BH26:$BJ26)&gt;=40, IQ$2, 0)</f>
        <v>0</v>
      </c>
      <c r="IR26" s="233">
        <f>IF(MAX($BK26:$BM26)&gt;=40, IR$2, 0)</f>
        <v>0</v>
      </c>
      <c r="IS26" s="233">
        <f>IF(MAX($BN26:$BP26)&gt;=40, IS$2, 0)</f>
        <v>0</v>
      </c>
      <c r="IT26" s="233">
        <f>IF(MAX($BQ26:$BS26)&gt;=40, IT$2, 0)</f>
        <v>0</v>
      </c>
      <c r="IU26" s="233">
        <f>IF(MAX($BT26:$BV26)&gt;=40, IU$2, 0)</f>
        <v>0</v>
      </c>
      <c r="IV26" s="233">
        <f>IF(MAX($BW26:$BY26)&gt;=40, IV$2, 0)</f>
        <v>0</v>
      </c>
      <c r="IW26" s="233">
        <f>IF(MAX($BZ26:$CB26)&gt;=40, IW$2, 0)</f>
        <v>0</v>
      </c>
      <c r="IX26" s="233">
        <f>IF(MAX($CC26:$CE26)&gt;=40, IX$2, 0)</f>
        <v>0</v>
      </c>
      <c r="IY26" s="234">
        <f>IF(MAX($CF26:$CH26)&gt;=40, IY$2, 0)</f>
        <v>0</v>
      </c>
      <c r="IZ26" s="235">
        <f>IF(MAX($CI26:$CK26)&gt;=40, IZ$2, 0)</f>
        <v>0</v>
      </c>
      <c r="JA26" s="235">
        <f>IF(MAX($CL26:$CN26)&gt;=40, JA$2, 0)</f>
        <v>0</v>
      </c>
      <c r="JB26" s="235">
        <f>IF(MAX($CO26:$CQ26)&gt;=40, JB$2, 0)</f>
        <v>0</v>
      </c>
      <c r="JC26" s="235">
        <f>IF(MAX($CR26:$CT26)&gt;=40, JC$2, 0)</f>
        <v>0</v>
      </c>
      <c r="JD26" s="235">
        <f>IF(MAX($CU26:$CW26)&gt;=40, JD$2, 0)</f>
        <v>0</v>
      </c>
      <c r="JE26" s="235">
        <f>IF(MAX($CX26:$CZ26)&gt;=40, JE$2, 0)</f>
        <v>0</v>
      </c>
      <c r="JF26" s="235">
        <f>IF(MAX($DA26:$DC26)&gt;=40, JF$2, 0)</f>
        <v>0</v>
      </c>
      <c r="JG26" s="235">
        <f>IF(MAX($DD26:$DF26)&gt;=40, JG$2, 0)</f>
        <v>0</v>
      </c>
      <c r="JH26" s="235">
        <f>IF(MAX($DG26:$DI26)&gt;=40, JH$2, 0)</f>
        <v>0</v>
      </c>
      <c r="JI26" s="235">
        <f>IF(MAX($DJ26:$DL26)&gt;=40, JI$2, 0)</f>
        <v>0</v>
      </c>
      <c r="JJ26" s="235">
        <f>IF(MAX($DM26:$DO26)&gt;=40, JJ$2, 0)</f>
        <v>0</v>
      </c>
      <c r="JK26" s="392">
        <f>SUM(IG26:IW26, IY26:JJ26)</f>
        <v>0</v>
      </c>
      <c r="JL26" s="392">
        <f>SUM(IB26:IF26, IX26)</f>
        <v>0</v>
      </c>
    </row>
    <row r="27" spans="2:272" ht="15" customHeight="1" x14ac:dyDescent="0.25">
      <c r="B27" s="368">
        <v>2</v>
      </c>
      <c r="C27" s="12"/>
      <c r="D27" s="399"/>
      <c r="E27" s="17"/>
      <c r="F27" s="6"/>
      <c r="G27" s="17"/>
      <c r="H27" s="17"/>
      <c r="I27" s="20"/>
      <c r="J27" s="6"/>
      <c r="K27" s="6"/>
      <c r="L27" s="400"/>
      <c r="M27" s="401"/>
      <c r="N27" s="21"/>
      <c r="O27" s="103"/>
      <c r="P27" s="103"/>
      <c r="Q27" s="267"/>
      <c r="R27" s="21"/>
      <c r="S27" s="103"/>
      <c r="T27" s="103"/>
      <c r="U27" s="283"/>
      <c r="V27" s="21"/>
      <c r="W27" s="103"/>
      <c r="X27" s="103"/>
      <c r="Y27" s="267"/>
      <c r="Z27" s="21"/>
      <c r="AA27" s="267"/>
      <c r="AB27" s="21"/>
      <c r="AC27" s="267"/>
      <c r="AD27" s="21"/>
      <c r="AE27" s="103"/>
      <c r="AF27" s="267"/>
      <c r="AG27" s="21"/>
      <c r="AH27" s="103"/>
      <c r="AI27" s="267"/>
      <c r="AJ27" s="21"/>
      <c r="AK27" s="103"/>
      <c r="AL27" s="267"/>
      <c r="AM27" s="21"/>
      <c r="AN27" s="103"/>
      <c r="AO27" s="267"/>
      <c r="AP27" s="21"/>
      <c r="AQ27" s="103"/>
      <c r="AR27" s="267"/>
      <c r="AS27" s="21"/>
      <c r="AT27" s="103"/>
      <c r="AU27" s="267"/>
      <c r="AV27" s="21"/>
      <c r="AW27" s="103"/>
      <c r="AX27" s="267"/>
      <c r="AY27" s="21"/>
      <c r="AZ27" s="103"/>
      <c r="BA27" s="267"/>
      <c r="BB27" s="21"/>
      <c r="BC27" s="103"/>
      <c r="BD27" s="267"/>
      <c r="BE27" s="21"/>
      <c r="BF27" s="103"/>
      <c r="BG27" s="267"/>
      <c r="BH27" s="21"/>
      <c r="BI27" s="103"/>
      <c r="BJ27" s="267"/>
      <c r="BK27" s="21"/>
      <c r="BL27" s="103"/>
      <c r="BM27" s="267"/>
      <c r="BN27" s="21"/>
      <c r="BO27" s="103"/>
      <c r="BP27" s="267"/>
      <c r="BQ27" s="21"/>
      <c r="BR27" s="103"/>
      <c r="BS27" s="267"/>
      <c r="BT27" s="21"/>
      <c r="BU27" s="103"/>
      <c r="BV27" s="267"/>
      <c r="BW27" s="21"/>
      <c r="BX27" s="103"/>
      <c r="BY27" s="267"/>
      <c r="BZ27" s="21"/>
      <c r="CA27" s="103"/>
      <c r="CB27" s="267"/>
      <c r="CC27" s="21"/>
      <c r="CD27" s="284"/>
      <c r="CE27" s="267"/>
      <c r="CF27" s="21"/>
      <c r="CG27" s="103"/>
      <c r="CH27" s="267"/>
      <c r="CI27" s="21"/>
      <c r="CJ27" s="103"/>
      <c r="CK27" s="267"/>
      <c r="CL27" s="21"/>
      <c r="CM27" s="103"/>
      <c r="CN27" s="103"/>
      <c r="CO27" s="103"/>
      <c r="CP27" s="103"/>
      <c r="CQ27" s="267"/>
      <c r="CR27" s="21"/>
      <c r="CS27" s="103"/>
      <c r="CT27" s="267"/>
      <c r="CU27" s="21"/>
      <c r="CV27" s="103"/>
      <c r="CW27" s="267"/>
      <c r="CX27" s="21"/>
      <c r="CY27" s="103"/>
      <c r="CZ27" s="267"/>
      <c r="DA27" s="21"/>
      <c r="DB27" s="103"/>
      <c r="DC27" s="267"/>
      <c r="DD27" s="21"/>
      <c r="DE27" s="103"/>
      <c r="DF27" s="267"/>
      <c r="DG27" s="21"/>
      <c r="DH27" s="103"/>
      <c r="DI27" s="267"/>
      <c r="DJ27" s="21"/>
      <c r="DK27" s="103"/>
      <c r="DL27" s="267"/>
      <c r="DM27" s="21"/>
      <c r="DN27" s="103"/>
      <c r="DO27" s="267"/>
      <c r="DP27" s="213"/>
      <c r="DQ27" s="212"/>
      <c r="DR27" s="212"/>
      <c r="DS27" s="279" t="e">
        <f>AVERAGE(BE27:DI27)</f>
        <v>#DIV/0!</v>
      </c>
      <c r="DT27" s="214"/>
      <c r="DU27" s="215" t="e">
        <f t="shared" si="57"/>
        <v>#DIV/0!</v>
      </c>
      <c r="DV27" s="58">
        <f>COUNTIF(N27:DI27, DV$1)+COUNTIF(N27:DI27, DV$2)</f>
        <v>0</v>
      </c>
      <c r="DW27" s="228">
        <f t="shared" si="58"/>
        <v>0</v>
      </c>
      <c r="DX27" s="229">
        <f t="shared" si="59"/>
        <v>0</v>
      </c>
      <c r="DY27" s="229">
        <f t="shared" si="60"/>
        <v>0</v>
      </c>
      <c r="DZ27" s="229">
        <f t="shared" si="61"/>
        <v>0</v>
      </c>
      <c r="EA27" s="229">
        <f t="shared" si="62"/>
        <v>0</v>
      </c>
      <c r="EB27" s="230">
        <f>IF(COUNTIF($AD27:$AF27, $FF$1)&gt;0, EB$2, 0)</f>
        <v>0</v>
      </c>
      <c r="EC27" s="231">
        <f>IF(COUNTIF($AG27:$AI27, $FF$1)&gt;0, EC$2, 0)</f>
        <v>0</v>
      </c>
      <c r="ED27" s="231">
        <f>IF(COUNTIF($AJ27:$AL27, $FF$1)&gt;0, ED$2, 0)</f>
        <v>0</v>
      </c>
      <c r="EE27" s="231">
        <f>IF(COUNTIF($AM27:$AO27, $FF$1)&gt;0, EE$2, 0)</f>
        <v>0</v>
      </c>
      <c r="EF27" s="231">
        <f>IF(COUNTIF($AP27:$AR27, $FF$1)&gt;0, EF$2, 0)</f>
        <v>0</v>
      </c>
      <c r="EG27" s="231">
        <f>IF(COUNTIF($AS27:$AU27, $FF$1)&gt;0, EG$2, 0)</f>
        <v>0</v>
      </c>
      <c r="EH27" s="231">
        <f>IF(COUNTIF($AV27:$AX27, $FF$1)&gt;0, EH$2, 0)</f>
        <v>0</v>
      </c>
      <c r="EI27" s="231">
        <f>IF(COUNTIF($AY27:$BA27, $FF$1)&gt;0, EI$2, 0)</f>
        <v>0</v>
      </c>
      <c r="EJ27" s="231">
        <f>IF(COUNTIF($BB27:$BD27, $FF$1)&gt;0, EJ$2, 0)</f>
        <v>0</v>
      </c>
      <c r="EK27" s="232">
        <f>IF(COUNTIF($BE27:$BG27, $FF$1)&gt;0, EK$2, 0)</f>
        <v>0</v>
      </c>
      <c r="EL27" s="233">
        <f>IF(COUNTIF($BH27:$BJ27, $FF$1)&gt;0, EL$2, 0)</f>
        <v>0</v>
      </c>
      <c r="EM27" s="233">
        <f>IF(COUNTIF($BK27:$BM27, $FF$1)&gt;0, EM$2, 0)</f>
        <v>0</v>
      </c>
      <c r="EN27" s="233">
        <f>IF(COUNTIF($BN27:$BP27, $FF$1)&gt;0, EN$2, 0)</f>
        <v>0</v>
      </c>
      <c r="EO27" s="233">
        <f>IF(COUNTIF($BQ27:$BS27, $FF$1)&gt;0, EO$2, 0)</f>
        <v>0</v>
      </c>
      <c r="EP27" s="233">
        <f>IF(COUNTIF($BT27:$BV27, $FF$1)&gt;0, EP$2, 0)</f>
        <v>0</v>
      </c>
      <c r="EQ27" s="233">
        <f>IF(COUNTIF($BW27:$BY27, $FF$1)&gt;0, EQ$2, 0)</f>
        <v>0</v>
      </c>
      <c r="ER27" s="233">
        <f>IF(COUNTIF($BZ27:$CB27, $FF$1)&gt;0, ER$2, 0)</f>
        <v>0</v>
      </c>
      <c r="ES27" s="233">
        <f>IF(COUNTIF($CC27:$CE27, $FF$1)&gt;0, ES$2, 0)</f>
        <v>0</v>
      </c>
      <c r="ET27" s="234">
        <f>IF(COUNTIF($CF27:$CH27, $FF$1)&gt;0, ET$2, 0)</f>
        <v>0</v>
      </c>
      <c r="EU27" s="235">
        <f>IF(COUNTIF($CI27:$CK27, $FF$1)&gt;0, EU$2, 0)</f>
        <v>0</v>
      </c>
      <c r="EV27" s="235">
        <f>IF(COUNTIF($CL27:$CN27, $FF$1)&gt;0, EV$2, 0)</f>
        <v>0</v>
      </c>
      <c r="EW27" s="235">
        <f>IF(COUNTIF($CO27:$CQ27, $FF$1)&gt;0, EW$2, 0)</f>
        <v>0</v>
      </c>
      <c r="EX27" s="235">
        <f>IF(COUNTIF($CR27:$CT27, $FF$1)&gt;0, EX$2, 0)</f>
        <v>0</v>
      </c>
      <c r="EY27" s="235">
        <f>IF(COUNTIF($CU27:$CW27, $FF$1)&gt;0, EY$2, 0)</f>
        <v>0</v>
      </c>
      <c r="EZ27" s="235">
        <f>IF(COUNTIF($CX27:$CZ27, $FF$1)&gt;0, EZ$2, 0)</f>
        <v>0</v>
      </c>
      <c r="FA27" s="235">
        <f>IF(COUNTIF($DA27:$DC27, $FF$1)&gt;0, FA$2, 0)</f>
        <v>0</v>
      </c>
      <c r="FB27" s="235">
        <f>IF(COUNTIF($DD27:$DF27, $FF$1)&gt;0, FB$2, 0)</f>
        <v>0</v>
      </c>
      <c r="FC27" s="235">
        <f>IF(COUNTIF($DG27:$DI27, $FF$1)&gt;0, FC$2, 0)</f>
        <v>0</v>
      </c>
      <c r="FD27" s="235">
        <f>IF(COUNTIF($DJ27:$DL27, $FF$1)&gt;0, FD$2, 0)</f>
        <v>0</v>
      </c>
      <c r="FE27" s="235">
        <f>IF(COUNTIF($DM27:$DO27, $FF$1)&gt;0, FE$2, 0)</f>
        <v>0</v>
      </c>
      <c r="FF27" s="236">
        <f t="shared" si="63"/>
        <v>0</v>
      </c>
      <c r="FG27" s="237">
        <f t="shared" si="64"/>
        <v>0</v>
      </c>
      <c r="FH27" s="229">
        <f t="shared" si="65"/>
        <v>0</v>
      </c>
      <c r="FI27" s="229">
        <f t="shared" si="66"/>
        <v>0</v>
      </c>
      <c r="FJ27" s="229">
        <f t="shared" si="67"/>
        <v>0</v>
      </c>
      <c r="FK27" s="229">
        <f t="shared" si="68"/>
        <v>0</v>
      </c>
      <c r="FL27" s="230">
        <f>IF(COUNTIF($AD27:$AF27, $GP$1)&gt;0, FL$2, 0)</f>
        <v>0</v>
      </c>
      <c r="FM27" s="231">
        <f>IF(COUNTIF($AG27:$AI27, $GP$1)&gt;0, FM$2, 0)</f>
        <v>0</v>
      </c>
      <c r="FN27" s="231">
        <f>IF(COUNTIF($AJ27:$AL27, $GP$1)&gt;0, FN$2, 0)</f>
        <v>0</v>
      </c>
      <c r="FO27" s="231">
        <f>IF(COUNTIF($AM27:$AO27, $GP$1)&gt;0, FO$2, 0)</f>
        <v>0</v>
      </c>
      <c r="FP27" s="231">
        <f>IF(COUNTIF($AP27:$AR27, $GP$1)&gt;0, FP$2, 0)</f>
        <v>0</v>
      </c>
      <c r="FQ27" s="231">
        <f>IF(COUNTIF($AS27:$AU27, $GP$1)&gt;0, FQ$2, 0)</f>
        <v>0</v>
      </c>
      <c r="FR27" s="231">
        <f>IF(COUNTIF($AV27:$AX27, $GP$1)&gt;0, FR$2, 0)</f>
        <v>0</v>
      </c>
      <c r="FS27" s="231">
        <f>IF(COUNTIF($AY27:$BA27, $GP$1)&gt;0, FS$2, 0)</f>
        <v>0</v>
      </c>
      <c r="FT27" s="231">
        <f>IF(COUNTIF($BB27:$BD27, $GP$1)&gt;0, FT$2, 0)</f>
        <v>0</v>
      </c>
      <c r="FU27" s="232">
        <f>IF(COUNTIF($BE27:$BG27, $GP$1)&gt;0, FU$2, 0)</f>
        <v>0</v>
      </c>
      <c r="FV27" s="233">
        <f>IF(COUNTIF($BH27:$BJ27, $GP$1)&gt;0, FV$2, 0)</f>
        <v>0</v>
      </c>
      <c r="FW27" s="233">
        <f>IF(COUNTIF($BK27:$BM27, $GP$1)&gt;0, FW$2, 0)</f>
        <v>0</v>
      </c>
      <c r="FX27" s="233">
        <f>IF(COUNTIF($BN27:$BP27, $GP$1)&gt;0, FX$2, 0)</f>
        <v>0</v>
      </c>
      <c r="FY27" s="233">
        <f>IF(COUNTIF($BQ27:$BS27, $GP$1)&gt;0, FY$2, 0)</f>
        <v>0</v>
      </c>
      <c r="FZ27" s="233">
        <f>IF(COUNTIF($BT27:$BV27, $GP$1)&gt;0, FZ$2, 0)</f>
        <v>0</v>
      </c>
      <c r="GA27" s="233">
        <f>IF(COUNTIF($BW27:$BY27, $GP$1)&gt;0, GA$2, 0)</f>
        <v>0</v>
      </c>
      <c r="GB27" s="233">
        <f>IF(COUNTIF($BZ27:$CB27, $GP$1)&gt;0, GB$2, 0)</f>
        <v>0</v>
      </c>
      <c r="GC27" s="233">
        <f>IF(COUNTIF($CC27:$CE27, $GP$1)&gt;0, GC$2, 0)</f>
        <v>0</v>
      </c>
      <c r="GD27" s="234">
        <f>IF(COUNTIF($CF27:$CH27, $GP$1)&gt;0, GD$2, 0)</f>
        <v>0</v>
      </c>
      <c r="GE27" s="235">
        <f>IF(COUNTIF($CI27:$CK27, $GP$1)&gt;0, GE$2, 0)</f>
        <v>0</v>
      </c>
      <c r="GF27" s="235">
        <f>IF(COUNTIF($CL27:$CN27, $GP$1)&gt;0, GF$2, 0)</f>
        <v>0</v>
      </c>
      <c r="GG27" s="235">
        <f>IF(COUNTIF($CO27:$CQ27, $GP$1)&gt;0, GG$2, 0)</f>
        <v>0</v>
      </c>
      <c r="GH27" s="235">
        <f>IF(COUNTIF($CR27:$CT27, $GP$1)&gt;0, GH$2, 0)</f>
        <v>0</v>
      </c>
      <c r="GI27" s="235">
        <f>IF(COUNTIF($CU27:$CW27, $GP$1)&gt;0, GI$2, 0)</f>
        <v>0</v>
      </c>
      <c r="GJ27" s="235">
        <f>IF(COUNTIF($CX27:$CZ27, $GP$1)&gt;0, GJ$2, 0)</f>
        <v>0</v>
      </c>
      <c r="GK27" s="235">
        <f>IF(COUNTIF($DA27:$DC27, $GP$1)&gt;0, GK$2, 0)</f>
        <v>0</v>
      </c>
      <c r="GL27" s="235">
        <f>IF(COUNTIF($DD27:$DF27, $GP$1)&gt;0, GL$2, 0)</f>
        <v>0</v>
      </c>
      <c r="GM27" s="235">
        <f>IF(COUNTIF($DG27:$DI27, $GP$1)&gt;0, GM$2, 0)</f>
        <v>0</v>
      </c>
      <c r="GN27" s="235">
        <f>IF(COUNTIF($DJ27:$DL27, $GP$1)&gt;0, GN$2, 0)</f>
        <v>0</v>
      </c>
      <c r="GO27" s="235">
        <f>IF(COUNTIF($DM27:$DO27, $GP$1)&gt;0, GO$2, 0)</f>
        <v>0</v>
      </c>
      <c r="GP27" s="236">
        <f t="shared" si="69"/>
        <v>0</v>
      </c>
      <c r="GQ27" s="237">
        <f t="shared" si="70"/>
        <v>0</v>
      </c>
      <c r="GR27" s="229">
        <f t="shared" si="71"/>
        <v>0</v>
      </c>
      <c r="GS27" s="229">
        <f t="shared" si="72"/>
        <v>0</v>
      </c>
      <c r="GT27" s="229">
        <f t="shared" si="73"/>
        <v>0</v>
      </c>
      <c r="GU27" s="229">
        <f t="shared" si="74"/>
        <v>0</v>
      </c>
      <c r="GV27" s="230">
        <f>IF(COUNTIF($AD27:$AF27, $HZ$1)&gt;0, GV$2, 0)</f>
        <v>0</v>
      </c>
      <c r="GW27" s="231">
        <f>IF(COUNTIF($AG27:$AI27, $HZ$1)&gt;0, GW$2, 0)</f>
        <v>0</v>
      </c>
      <c r="GX27" s="231">
        <f>IF(COUNTIF($AJ27:$AL27, $HZ$1)&gt;0, GX$2, 0)</f>
        <v>0</v>
      </c>
      <c r="GY27" s="231">
        <f>IF(COUNTIF($AM27:$AO27, $HZ$1)&gt;0, GY$2, 0)</f>
        <v>0</v>
      </c>
      <c r="GZ27" s="231">
        <f>IF(COUNTIF($AP27:$AR27, $HZ$1)&gt;0, GZ$2, 0)</f>
        <v>0</v>
      </c>
      <c r="HA27" s="231">
        <f>IF(COUNTIF($AS27:$AU27, $HZ$1)&gt;0, HA$2, 0)</f>
        <v>0</v>
      </c>
      <c r="HB27" s="231">
        <f>IF(COUNTIF($AV27:$AX27, $HZ$1)&gt;0, HB$2, 0)</f>
        <v>0</v>
      </c>
      <c r="HC27" s="231">
        <f>IF(COUNTIF($AY27:$BA27, $HZ$1)&gt;0, HC$2, 0)</f>
        <v>0</v>
      </c>
      <c r="HD27" s="231">
        <f>IF(COUNTIF($BB27:$BD27, $HZ$1)&gt;0, HD$2, 0)</f>
        <v>0</v>
      </c>
      <c r="HE27" s="232">
        <f>IF(COUNTIF($BE27:$BG27, $HZ$1)&gt;0, HE$2, 0)</f>
        <v>0</v>
      </c>
      <c r="HF27" s="233">
        <f>IF(COUNTIF($BH27:$BJ27, $HZ$1)&gt;0, HF$2, 0)</f>
        <v>0</v>
      </c>
      <c r="HG27" s="233">
        <f>IF(COUNTIF($BK27:$BM27, $HZ$1)&gt;0, HG$2, 0)</f>
        <v>0</v>
      </c>
      <c r="HH27" s="233">
        <f>IF(COUNTIF($BN27:$BP27, $HZ$1)&gt;0, HH$2, 0)</f>
        <v>0</v>
      </c>
      <c r="HI27" s="233">
        <f>IF(COUNTIF($BQ27:$BS27, $HZ$1)&gt;0, HI$2, 0)</f>
        <v>0</v>
      </c>
      <c r="HJ27" s="233">
        <f>IF(COUNTIF($BT27:$BV27, $HZ$1)&gt;0, HJ$2, 0)</f>
        <v>0</v>
      </c>
      <c r="HK27" s="233">
        <f>IF(COUNTIF($BW27:$BY27, $HZ$1)&gt;0, HK$2, 0)</f>
        <v>0</v>
      </c>
      <c r="HL27" s="233">
        <f>IF(COUNTIF($BZ27:$CB27, $HZ$1)&gt;0, HL$2, 0)</f>
        <v>0</v>
      </c>
      <c r="HM27" s="233">
        <f>IF(COUNTIF($CC27:$CE27, $HZ$1)&gt;0, HM$2, 0)</f>
        <v>0</v>
      </c>
      <c r="HN27" s="234">
        <f>IF(COUNTIF($CF27:$CH27, $HZ$1)&gt;0, HN$2, 0)</f>
        <v>0</v>
      </c>
      <c r="HO27" s="235">
        <f>IF(COUNTIF($CI27:$CK27, $HZ$1)&gt;0, HO$2, 0)</f>
        <v>0</v>
      </c>
      <c r="HP27" s="235">
        <f>IF(COUNTIF($CL27:$CN27, $HZ$1)&gt;0, HP$2, 0)</f>
        <v>0</v>
      </c>
      <c r="HQ27" s="235">
        <f>IF(COUNTIF($CO27:$CQ27, $HZ$1)&gt;0, HQ$2, 0)</f>
        <v>0</v>
      </c>
      <c r="HR27" s="235">
        <f>IF(COUNTIF($CR27:$CT27, $HZ$1)&gt;0, HR$2, 0)</f>
        <v>0</v>
      </c>
      <c r="HS27" s="235">
        <f>IF(COUNTIF($CU27:$CW27, $HZ$1)&gt;0, HS$2, 0)</f>
        <v>0</v>
      </c>
      <c r="HT27" s="235">
        <f>IF(COUNTIF($CX27:$CZ27, $HZ$1)&gt;0, HT$2, 0)</f>
        <v>0</v>
      </c>
      <c r="HU27" s="235">
        <f>IF(COUNTIF($DA27:$DC27, $HZ$1)&gt;0, HU$2, 0)</f>
        <v>0</v>
      </c>
      <c r="HV27" s="235">
        <f>IF(COUNTIF($DD27:$DF27, $HZ$1)&gt;0, HV$2, 0)</f>
        <v>0</v>
      </c>
      <c r="HW27" s="235">
        <f>IF(COUNTIF($DG27:$DI27, $HZ$1)&gt;0, HW$2, 0)</f>
        <v>0</v>
      </c>
      <c r="HX27" s="235">
        <f>IF(COUNTIF($DJ27:$DL27, $HZ$1)&gt;0, HX$2, 0)</f>
        <v>0</v>
      </c>
      <c r="HY27" s="235">
        <f>IF(COUNTIF($DM27:$DO27, $HZ$1)&gt;0, HY$2, 0)</f>
        <v>0</v>
      </c>
      <c r="HZ27" s="236">
        <f t="shared" si="75"/>
        <v>0</v>
      </c>
      <c r="IA27" s="238"/>
      <c r="IB27" s="237">
        <f t="shared" si="76"/>
        <v>0</v>
      </c>
      <c r="IC27" s="229">
        <f t="shared" si="77"/>
        <v>0</v>
      </c>
      <c r="ID27" s="229">
        <f t="shared" si="78"/>
        <v>0</v>
      </c>
      <c r="IE27" s="229">
        <f t="shared" si="79"/>
        <v>0</v>
      </c>
      <c r="IF27" s="229">
        <f t="shared" si="80"/>
        <v>0</v>
      </c>
      <c r="IG27" s="230">
        <f>IF(MAX($AD27:$AF27)&gt;=40, IG$2, 0)</f>
        <v>0</v>
      </c>
      <c r="IH27" s="231">
        <f>IF(MAX($AG27:$AI27)&gt;=40, IH$2, 0)</f>
        <v>0</v>
      </c>
      <c r="II27" s="231">
        <f>IF(MAX($AJ27:$AL27)&gt;=40, II$2, 0)</f>
        <v>0</v>
      </c>
      <c r="IJ27" s="231">
        <f>IF(MAX($AM27:$AO27)&gt;=40, IJ$2, 0)</f>
        <v>0</v>
      </c>
      <c r="IK27" s="231">
        <f>IF(MAX($AP27:$AR27)&gt;=40, IK$2, 0)</f>
        <v>0</v>
      </c>
      <c r="IL27" s="231">
        <f>IF(MAX($AS27:$AU27)&gt;=40, IL$2, 0)</f>
        <v>0</v>
      </c>
      <c r="IM27" s="231">
        <f>IF(MAX($AV27:$AX27)&gt;=40, IM$2, 0)</f>
        <v>0</v>
      </c>
      <c r="IN27" s="231">
        <f>IF(MAX($AY27:$BA27)&gt;=40, IN$2, 0)</f>
        <v>0</v>
      </c>
      <c r="IO27" s="231">
        <f>IF(MAX($BB27:$BD27)&gt;=40, IO$2, 0)</f>
        <v>0</v>
      </c>
      <c r="IP27" s="232">
        <f>IF(MAX($BE27:$BG27)&gt;=40, IP$2, 0)</f>
        <v>0</v>
      </c>
      <c r="IQ27" s="233">
        <f>IF(MAX($BH27:$BJ27)&gt;=40, IQ$2, 0)</f>
        <v>0</v>
      </c>
      <c r="IR27" s="233">
        <f>IF(MAX($BK27:$BM27)&gt;=40, IR$2, 0)</f>
        <v>0</v>
      </c>
      <c r="IS27" s="233">
        <f>IF(MAX($BN27:$BP27)&gt;=40, IS$2, 0)</f>
        <v>0</v>
      </c>
      <c r="IT27" s="233">
        <f>IF(MAX($BQ27:$BS27)&gt;=40, IT$2, 0)</f>
        <v>0</v>
      </c>
      <c r="IU27" s="233">
        <f>IF(MAX($BT27:$BV27)&gt;=40, IU$2, 0)</f>
        <v>0</v>
      </c>
      <c r="IV27" s="233">
        <f>IF(MAX($BW27:$BY27)&gt;=40, IV$2, 0)</f>
        <v>0</v>
      </c>
      <c r="IW27" s="233">
        <f>IF(MAX($BZ27:$CB27)&gt;=40, IW$2, 0)</f>
        <v>0</v>
      </c>
      <c r="IX27" s="233">
        <f>IF(MAX($CC27:$CE27)&gt;=40, IX$2, 0)</f>
        <v>0</v>
      </c>
      <c r="IY27" s="234">
        <f>IF(MAX($CF27:$CH27)&gt;=40, IY$2, 0)</f>
        <v>0</v>
      </c>
      <c r="IZ27" s="235">
        <f>IF(MAX($CI27:$CK27)&gt;=40, IZ$2, 0)</f>
        <v>0</v>
      </c>
      <c r="JA27" s="235">
        <f>IF(MAX($CL27:$CN27)&gt;=40, JA$2, 0)</f>
        <v>0</v>
      </c>
      <c r="JB27" s="235">
        <f>IF(MAX($CO27:$CQ27)&gt;=40, JB$2, 0)</f>
        <v>0</v>
      </c>
      <c r="JC27" s="235">
        <f>IF(MAX($CR27:$CT27)&gt;=40, JC$2, 0)</f>
        <v>0</v>
      </c>
      <c r="JD27" s="235">
        <f>IF(MAX($CU27:$CW27)&gt;=40, JD$2, 0)</f>
        <v>0</v>
      </c>
      <c r="JE27" s="235">
        <f>IF(MAX($CX27:$CZ27)&gt;=40, JE$2, 0)</f>
        <v>0</v>
      </c>
      <c r="JF27" s="235">
        <f>IF(MAX($DA27:$DC27)&gt;=40, JF$2, 0)</f>
        <v>0</v>
      </c>
      <c r="JG27" s="235">
        <f>IF(MAX($DD27:$DF27)&gt;=40, JG$2, 0)</f>
        <v>0</v>
      </c>
      <c r="JH27" s="235">
        <f>IF(MAX($DG27:$DI27)&gt;=40, JH$2, 0)</f>
        <v>0</v>
      </c>
      <c r="JI27" s="235">
        <f>IF(MAX($DJ27:$DL27)&gt;=40, JI$2, 0)</f>
        <v>0</v>
      </c>
      <c r="JJ27" s="235">
        <f>IF(MAX($DM27:$DO27)&gt;=40, JJ$2, 0)</f>
        <v>0</v>
      </c>
      <c r="JK27" s="392">
        <f>SUM(IG27:IW27, IY27:JJ27)</f>
        <v>0</v>
      </c>
      <c r="JL27" s="392">
        <f>SUM(IB27:IF27, IX27)</f>
        <v>0</v>
      </c>
    </row>
    <row r="28" spans="2:272" ht="15" customHeight="1" x14ac:dyDescent="0.25">
      <c r="B28" s="368">
        <v>3</v>
      </c>
      <c r="C28" s="12"/>
      <c r="D28" s="399"/>
      <c r="E28" s="17"/>
      <c r="F28" s="6"/>
      <c r="G28" s="17"/>
      <c r="H28" s="17"/>
      <c r="I28" s="20"/>
      <c r="J28" s="6"/>
      <c r="K28" s="6"/>
      <c r="L28" s="400"/>
      <c r="M28" s="401"/>
      <c r="N28" s="21"/>
      <c r="O28" s="103"/>
      <c r="P28" s="103"/>
      <c r="Q28" s="267"/>
      <c r="R28" s="21"/>
      <c r="S28" s="103"/>
      <c r="T28" s="103"/>
      <c r="U28" s="283"/>
      <c r="V28" s="21"/>
      <c r="W28" s="103"/>
      <c r="X28" s="103"/>
      <c r="Y28" s="267"/>
      <c r="Z28" s="21"/>
      <c r="AA28" s="267"/>
      <c r="AB28" s="21"/>
      <c r="AC28" s="267"/>
      <c r="AD28" s="21"/>
      <c r="AE28" s="103"/>
      <c r="AF28" s="267"/>
      <c r="AG28" s="21"/>
      <c r="AH28" s="103"/>
      <c r="AI28" s="267"/>
      <c r="AJ28" s="21"/>
      <c r="AK28" s="103"/>
      <c r="AL28" s="267"/>
      <c r="AM28" s="21"/>
      <c r="AN28" s="103"/>
      <c r="AO28" s="267"/>
      <c r="AP28" s="21"/>
      <c r="AQ28" s="103"/>
      <c r="AR28" s="267"/>
      <c r="AS28" s="21"/>
      <c r="AT28" s="103"/>
      <c r="AU28" s="267"/>
      <c r="AV28" s="21"/>
      <c r="AW28" s="103"/>
      <c r="AX28" s="267"/>
      <c r="AY28" s="21"/>
      <c r="AZ28" s="103"/>
      <c r="BA28" s="267"/>
      <c r="BB28" s="21"/>
      <c r="BC28" s="103"/>
      <c r="BD28" s="267"/>
      <c r="BE28" s="21"/>
      <c r="BF28" s="103"/>
      <c r="BG28" s="267"/>
      <c r="BH28" s="21"/>
      <c r="BI28" s="103"/>
      <c r="BJ28" s="267"/>
      <c r="BK28" s="21"/>
      <c r="BL28" s="103"/>
      <c r="BM28" s="267"/>
      <c r="BN28" s="21"/>
      <c r="BO28" s="103"/>
      <c r="BP28" s="267"/>
      <c r="BQ28" s="21"/>
      <c r="BR28" s="103"/>
      <c r="BS28" s="267"/>
      <c r="BT28" s="21"/>
      <c r="BU28" s="103"/>
      <c r="BV28" s="267"/>
      <c r="BW28" s="21"/>
      <c r="BX28" s="103"/>
      <c r="BY28" s="267"/>
      <c r="BZ28" s="21"/>
      <c r="CA28" s="103"/>
      <c r="CB28" s="267"/>
      <c r="CC28" s="21"/>
      <c r="CD28" s="284"/>
      <c r="CE28" s="267"/>
      <c r="CF28" s="21"/>
      <c r="CG28" s="103"/>
      <c r="CH28" s="267"/>
      <c r="CI28" s="21"/>
      <c r="CJ28" s="103"/>
      <c r="CK28" s="267"/>
      <c r="CL28" s="21"/>
      <c r="CM28" s="103"/>
      <c r="CN28" s="103"/>
      <c r="CO28" s="103"/>
      <c r="CP28" s="103"/>
      <c r="CQ28" s="267"/>
      <c r="CR28" s="21"/>
      <c r="CS28" s="103"/>
      <c r="CT28" s="267"/>
      <c r="CU28" s="21"/>
      <c r="CV28" s="103"/>
      <c r="CW28" s="267"/>
      <c r="CX28" s="21"/>
      <c r="CY28" s="103"/>
      <c r="CZ28" s="267"/>
      <c r="DA28" s="21"/>
      <c r="DB28" s="103"/>
      <c r="DC28" s="267"/>
      <c r="DD28" s="21"/>
      <c r="DE28" s="103"/>
      <c r="DF28" s="267"/>
      <c r="DG28" s="21"/>
      <c r="DH28" s="103"/>
      <c r="DI28" s="267"/>
      <c r="DJ28" s="21"/>
      <c r="DK28" s="103"/>
      <c r="DL28" s="267"/>
      <c r="DM28" s="21"/>
      <c r="DN28" s="103"/>
      <c r="DO28" s="267"/>
      <c r="DP28" s="213"/>
      <c r="DQ28" s="212"/>
      <c r="DR28" s="212"/>
      <c r="DS28" s="279" t="e">
        <f>AVERAGE(BE28:DI28)</f>
        <v>#DIV/0!</v>
      </c>
      <c r="DT28" s="214"/>
      <c r="DU28" s="215" t="e">
        <f t="shared" si="57"/>
        <v>#DIV/0!</v>
      </c>
      <c r="DV28" s="58">
        <f>COUNTIF(N28:DI28, DV$1)+COUNTIF(N28:DI28, DV$2)</f>
        <v>0</v>
      </c>
      <c r="DW28" s="228">
        <f t="shared" si="58"/>
        <v>0</v>
      </c>
      <c r="DX28" s="229">
        <f t="shared" si="59"/>
        <v>0</v>
      </c>
      <c r="DY28" s="229">
        <f t="shared" si="60"/>
        <v>0</v>
      </c>
      <c r="DZ28" s="229">
        <f t="shared" si="61"/>
        <v>0</v>
      </c>
      <c r="EA28" s="229">
        <f t="shared" si="62"/>
        <v>0</v>
      </c>
      <c r="EB28" s="230">
        <f>IF(COUNTIF($AD28:$AF28, $FF$1)&gt;0, EB$2, 0)</f>
        <v>0</v>
      </c>
      <c r="EC28" s="231">
        <f>IF(COUNTIF($AG28:$AI28, $FF$1)&gt;0, EC$2, 0)</f>
        <v>0</v>
      </c>
      <c r="ED28" s="231">
        <f>IF(COUNTIF($AJ28:$AL28, $FF$1)&gt;0, ED$2, 0)</f>
        <v>0</v>
      </c>
      <c r="EE28" s="231">
        <f>IF(COUNTIF($AM28:$AO28, $FF$1)&gt;0, EE$2, 0)</f>
        <v>0</v>
      </c>
      <c r="EF28" s="231">
        <f>IF(COUNTIF($AP28:$AR28, $FF$1)&gt;0, EF$2, 0)</f>
        <v>0</v>
      </c>
      <c r="EG28" s="231">
        <f>IF(COUNTIF($AS28:$AU28, $FF$1)&gt;0, EG$2, 0)</f>
        <v>0</v>
      </c>
      <c r="EH28" s="231">
        <f>IF(COUNTIF($AV28:$AX28, $FF$1)&gt;0, EH$2, 0)</f>
        <v>0</v>
      </c>
      <c r="EI28" s="231">
        <f>IF(COUNTIF($AY28:$BA28, $FF$1)&gt;0, EI$2, 0)</f>
        <v>0</v>
      </c>
      <c r="EJ28" s="231">
        <f>IF(COUNTIF($BB28:$BD28, $FF$1)&gt;0, EJ$2, 0)</f>
        <v>0</v>
      </c>
      <c r="EK28" s="232">
        <f>IF(COUNTIF($BE28:$BG28, $FF$1)&gt;0, EK$2, 0)</f>
        <v>0</v>
      </c>
      <c r="EL28" s="233">
        <f>IF(COUNTIF($BH28:$BJ28, $FF$1)&gt;0, EL$2, 0)</f>
        <v>0</v>
      </c>
      <c r="EM28" s="233">
        <f>IF(COUNTIF($BK28:$BM28, $FF$1)&gt;0, EM$2, 0)</f>
        <v>0</v>
      </c>
      <c r="EN28" s="233">
        <f>IF(COUNTIF($BN28:$BP28, $FF$1)&gt;0, EN$2, 0)</f>
        <v>0</v>
      </c>
      <c r="EO28" s="233">
        <f>IF(COUNTIF($BQ28:$BS28, $FF$1)&gt;0, EO$2, 0)</f>
        <v>0</v>
      </c>
      <c r="EP28" s="233">
        <f>IF(COUNTIF($BT28:$BV28, $FF$1)&gt;0, EP$2, 0)</f>
        <v>0</v>
      </c>
      <c r="EQ28" s="233">
        <f>IF(COUNTIF($BW28:$BY28, $FF$1)&gt;0, EQ$2, 0)</f>
        <v>0</v>
      </c>
      <c r="ER28" s="233">
        <f>IF(COUNTIF($BZ28:$CB28, $FF$1)&gt;0, ER$2, 0)</f>
        <v>0</v>
      </c>
      <c r="ES28" s="233">
        <f>IF(COUNTIF($CC28:$CE28, $FF$1)&gt;0, ES$2, 0)</f>
        <v>0</v>
      </c>
      <c r="ET28" s="234">
        <f>IF(COUNTIF($CF28:$CH28, $FF$1)&gt;0, ET$2, 0)</f>
        <v>0</v>
      </c>
      <c r="EU28" s="235">
        <f>IF(COUNTIF($CI28:$CK28, $FF$1)&gt;0, EU$2, 0)</f>
        <v>0</v>
      </c>
      <c r="EV28" s="235">
        <f>IF(COUNTIF($CL28:$CN28, $FF$1)&gt;0, EV$2, 0)</f>
        <v>0</v>
      </c>
      <c r="EW28" s="235">
        <f>IF(COUNTIF($CO28:$CQ28, $FF$1)&gt;0, EW$2, 0)</f>
        <v>0</v>
      </c>
      <c r="EX28" s="235">
        <f>IF(COUNTIF($CR28:$CT28, $FF$1)&gt;0, EX$2, 0)</f>
        <v>0</v>
      </c>
      <c r="EY28" s="235">
        <f>IF(COUNTIF($CU28:$CW28, $FF$1)&gt;0, EY$2, 0)</f>
        <v>0</v>
      </c>
      <c r="EZ28" s="235">
        <f>IF(COUNTIF($CX28:$CZ28, $FF$1)&gt;0, EZ$2, 0)</f>
        <v>0</v>
      </c>
      <c r="FA28" s="235">
        <f>IF(COUNTIF($DA28:$DC28, $FF$1)&gt;0, FA$2, 0)</f>
        <v>0</v>
      </c>
      <c r="FB28" s="235">
        <f>IF(COUNTIF($DD28:$DF28, $FF$1)&gt;0, FB$2, 0)</f>
        <v>0</v>
      </c>
      <c r="FC28" s="235">
        <f>IF(COUNTIF($DG28:$DI28, $FF$1)&gt;0, FC$2, 0)</f>
        <v>0</v>
      </c>
      <c r="FD28" s="235">
        <f>IF(COUNTIF($DJ28:$DL28, $FF$1)&gt;0, FD$2, 0)</f>
        <v>0</v>
      </c>
      <c r="FE28" s="235">
        <f>IF(COUNTIF($DM28:$DO28, $FF$1)&gt;0, FE$2, 0)</f>
        <v>0</v>
      </c>
      <c r="FF28" s="236">
        <f t="shared" si="63"/>
        <v>0</v>
      </c>
      <c r="FG28" s="237">
        <f t="shared" si="64"/>
        <v>0</v>
      </c>
      <c r="FH28" s="229">
        <f t="shared" si="65"/>
        <v>0</v>
      </c>
      <c r="FI28" s="229">
        <f t="shared" si="66"/>
        <v>0</v>
      </c>
      <c r="FJ28" s="229">
        <f t="shared" si="67"/>
        <v>0</v>
      </c>
      <c r="FK28" s="229">
        <f t="shared" si="68"/>
        <v>0</v>
      </c>
      <c r="FL28" s="230">
        <f>IF(COUNTIF($AD28:$AF28, $GP$1)&gt;0, FL$2, 0)</f>
        <v>0</v>
      </c>
      <c r="FM28" s="231">
        <f>IF(COUNTIF($AG28:$AI28, $GP$1)&gt;0, FM$2, 0)</f>
        <v>0</v>
      </c>
      <c r="FN28" s="231">
        <f>IF(COUNTIF($AJ28:$AL28, $GP$1)&gt;0, FN$2, 0)</f>
        <v>0</v>
      </c>
      <c r="FO28" s="231">
        <f>IF(COUNTIF($AM28:$AO28, $GP$1)&gt;0, FO$2, 0)</f>
        <v>0</v>
      </c>
      <c r="FP28" s="231">
        <f>IF(COUNTIF($AP28:$AR28, $GP$1)&gt;0, FP$2, 0)</f>
        <v>0</v>
      </c>
      <c r="FQ28" s="231">
        <f>IF(COUNTIF($AS28:$AU28, $GP$1)&gt;0, FQ$2, 0)</f>
        <v>0</v>
      </c>
      <c r="FR28" s="231">
        <f>IF(COUNTIF($AV28:$AX28, $GP$1)&gt;0, FR$2, 0)</f>
        <v>0</v>
      </c>
      <c r="FS28" s="231">
        <f>IF(COUNTIF($AY28:$BA28, $GP$1)&gt;0, FS$2, 0)</f>
        <v>0</v>
      </c>
      <c r="FT28" s="231">
        <f>IF(COUNTIF($BB28:$BD28, $GP$1)&gt;0, FT$2, 0)</f>
        <v>0</v>
      </c>
      <c r="FU28" s="232">
        <f>IF(COUNTIF($BE28:$BG28, $GP$1)&gt;0, FU$2, 0)</f>
        <v>0</v>
      </c>
      <c r="FV28" s="233">
        <f>IF(COUNTIF($BH28:$BJ28, $GP$1)&gt;0, FV$2, 0)</f>
        <v>0</v>
      </c>
      <c r="FW28" s="233">
        <f>IF(COUNTIF($BK28:$BM28, $GP$1)&gt;0, FW$2, 0)</f>
        <v>0</v>
      </c>
      <c r="FX28" s="233">
        <f>IF(COUNTIF($BN28:$BP28, $GP$1)&gt;0, FX$2, 0)</f>
        <v>0</v>
      </c>
      <c r="FY28" s="233">
        <f>IF(COUNTIF($BQ28:$BS28, $GP$1)&gt;0, FY$2, 0)</f>
        <v>0</v>
      </c>
      <c r="FZ28" s="233">
        <f>IF(COUNTIF($BT28:$BV28, $GP$1)&gt;0, FZ$2, 0)</f>
        <v>0</v>
      </c>
      <c r="GA28" s="233">
        <f>IF(COUNTIF($BW28:$BY28, $GP$1)&gt;0, GA$2, 0)</f>
        <v>0</v>
      </c>
      <c r="GB28" s="233">
        <f>IF(COUNTIF($BZ28:$CB28, $GP$1)&gt;0, GB$2, 0)</f>
        <v>0</v>
      </c>
      <c r="GC28" s="233">
        <f>IF(COUNTIF($CC28:$CE28, $GP$1)&gt;0, GC$2, 0)</f>
        <v>0</v>
      </c>
      <c r="GD28" s="234">
        <f>IF(COUNTIF($CF28:$CH28, $GP$1)&gt;0, GD$2, 0)</f>
        <v>0</v>
      </c>
      <c r="GE28" s="235">
        <f>IF(COUNTIF($CI28:$CK28, $GP$1)&gt;0, GE$2, 0)</f>
        <v>0</v>
      </c>
      <c r="GF28" s="235">
        <f>IF(COUNTIF($CL28:$CN28, $GP$1)&gt;0, GF$2, 0)</f>
        <v>0</v>
      </c>
      <c r="GG28" s="235">
        <f>IF(COUNTIF($CO28:$CQ28, $GP$1)&gt;0, GG$2, 0)</f>
        <v>0</v>
      </c>
      <c r="GH28" s="235">
        <f>IF(COUNTIF($CR28:$CT28, $GP$1)&gt;0, GH$2, 0)</f>
        <v>0</v>
      </c>
      <c r="GI28" s="235">
        <f>IF(COUNTIF($CU28:$CW28, $GP$1)&gt;0, GI$2, 0)</f>
        <v>0</v>
      </c>
      <c r="GJ28" s="235">
        <f>IF(COUNTIF($CX28:$CZ28, $GP$1)&gt;0, GJ$2, 0)</f>
        <v>0</v>
      </c>
      <c r="GK28" s="235">
        <f>IF(COUNTIF($DA28:$DC28, $GP$1)&gt;0, GK$2, 0)</f>
        <v>0</v>
      </c>
      <c r="GL28" s="235">
        <f>IF(COUNTIF($DD28:$DF28, $GP$1)&gt;0, GL$2, 0)</f>
        <v>0</v>
      </c>
      <c r="GM28" s="235">
        <f>IF(COUNTIF($DG28:$DI28, $GP$1)&gt;0, GM$2, 0)</f>
        <v>0</v>
      </c>
      <c r="GN28" s="235">
        <f>IF(COUNTIF($DJ28:$DL28, $GP$1)&gt;0, GN$2, 0)</f>
        <v>0</v>
      </c>
      <c r="GO28" s="235">
        <f>IF(COUNTIF($DM28:$DO28, $GP$1)&gt;0, GO$2, 0)</f>
        <v>0</v>
      </c>
      <c r="GP28" s="236">
        <f t="shared" si="69"/>
        <v>0</v>
      </c>
      <c r="GQ28" s="237">
        <f t="shared" si="70"/>
        <v>0</v>
      </c>
      <c r="GR28" s="229">
        <f t="shared" si="71"/>
        <v>0</v>
      </c>
      <c r="GS28" s="229">
        <f t="shared" si="72"/>
        <v>0</v>
      </c>
      <c r="GT28" s="229">
        <f t="shared" si="73"/>
        <v>0</v>
      </c>
      <c r="GU28" s="229">
        <f t="shared" si="74"/>
        <v>0</v>
      </c>
      <c r="GV28" s="230">
        <f>IF(COUNTIF($AD28:$AF28, $HZ$1)&gt;0, GV$2, 0)</f>
        <v>0</v>
      </c>
      <c r="GW28" s="231">
        <f>IF(COUNTIF($AG28:$AI28, $HZ$1)&gt;0, GW$2, 0)</f>
        <v>0</v>
      </c>
      <c r="GX28" s="231">
        <f>IF(COUNTIF($AJ28:$AL28, $HZ$1)&gt;0, GX$2, 0)</f>
        <v>0</v>
      </c>
      <c r="GY28" s="231">
        <f>IF(COUNTIF($AM28:$AO28, $HZ$1)&gt;0, GY$2, 0)</f>
        <v>0</v>
      </c>
      <c r="GZ28" s="231">
        <f>IF(COUNTIF($AP28:$AR28, $HZ$1)&gt;0, GZ$2, 0)</f>
        <v>0</v>
      </c>
      <c r="HA28" s="231">
        <f>IF(COUNTIF($AS28:$AU28, $HZ$1)&gt;0, HA$2, 0)</f>
        <v>0</v>
      </c>
      <c r="HB28" s="231">
        <f>IF(COUNTIF($AV28:$AX28, $HZ$1)&gt;0, HB$2, 0)</f>
        <v>0</v>
      </c>
      <c r="HC28" s="231">
        <f>IF(COUNTIF($AY28:$BA28, $HZ$1)&gt;0, HC$2, 0)</f>
        <v>0</v>
      </c>
      <c r="HD28" s="231">
        <f>IF(COUNTIF($BB28:$BD28, $HZ$1)&gt;0, HD$2, 0)</f>
        <v>0</v>
      </c>
      <c r="HE28" s="232">
        <f>IF(COUNTIF($BE28:$BG28, $HZ$1)&gt;0, HE$2, 0)</f>
        <v>0</v>
      </c>
      <c r="HF28" s="233">
        <f>IF(COUNTIF($BH28:$BJ28, $HZ$1)&gt;0, HF$2, 0)</f>
        <v>0</v>
      </c>
      <c r="HG28" s="233">
        <f>IF(COUNTIF($BK28:$BM28, $HZ$1)&gt;0, HG$2, 0)</f>
        <v>0</v>
      </c>
      <c r="HH28" s="233">
        <f>IF(COUNTIF($BN28:$BP28, $HZ$1)&gt;0, HH$2, 0)</f>
        <v>0</v>
      </c>
      <c r="HI28" s="233">
        <f>IF(COUNTIF($BQ28:$BS28, $HZ$1)&gt;0, HI$2, 0)</f>
        <v>0</v>
      </c>
      <c r="HJ28" s="233">
        <f>IF(COUNTIF($BT28:$BV28, $HZ$1)&gt;0, HJ$2, 0)</f>
        <v>0</v>
      </c>
      <c r="HK28" s="233">
        <f>IF(COUNTIF($BW28:$BY28, $HZ$1)&gt;0, HK$2, 0)</f>
        <v>0</v>
      </c>
      <c r="HL28" s="233">
        <f>IF(COUNTIF($BZ28:$CB28, $HZ$1)&gt;0, HL$2, 0)</f>
        <v>0</v>
      </c>
      <c r="HM28" s="233">
        <f>IF(COUNTIF($CC28:$CE28, $HZ$1)&gt;0, HM$2, 0)</f>
        <v>0</v>
      </c>
      <c r="HN28" s="234">
        <f>IF(COUNTIF($CF28:$CH28, $HZ$1)&gt;0, HN$2, 0)</f>
        <v>0</v>
      </c>
      <c r="HO28" s="235">
        <f>IF(COUNTIF($CI28:$CK28, $HZ$1)&gt;0, HO$2, 0)</f>
        <v>0</v>
      </c>
      <c r="HP28" s="235">
        <f>IF(COUNTIF($CL28:$CN28, $HZ$1)&gt;0, HP$2, 0)</f>
        <v>0</v>
      </c>
      <c r="HQ28" s="235">
        <f>IF(COUNTIF($CO28:$CQ28, $HZ$1)&gt;0, HQ$2, 0)</f>
        <v>0</v>
      </c>
      <c r="HR28" s="235">
        <f>IF(COUNTIF($CR28:$CT28, $HZ$1)&gt;0, HR$2, 0)</f>
        <v>0</v>
      </c>
      <c r="HS28" s="235">
        <f>IF(COUNTIF($CU28:$CW28, $HZ$1)&gt;0, HS$2, 0)</f>
        <v>0</v>
      </c>
      <c r="HT28" s="235">
        <f>IF(COUNTIF($CX28:$CZ28, $HZ$1)&gt;0, HT$2, 0)</f>
        <v>0</v>
      </c>
      <c r="HU28" s="235">
        <f>IF(COUNTIF($DA28:$DC28, $HZ$1)&gt;0, HU$2, 0)</f>
        <v>0</v>
      </c>
      <c r="HV28" s="235">
        <f>IF(COUNTIF($DD28:$DF28, $HZ$1)&gt;0, HV$2, 0)</f>
        <v>0</v>
      </c>
      <c r="HW28" s="235">
        <f>IF(COUNTIF($DG28:$DI28, $HZ$1)&gt;0, HW$2, 0)</f>
        <v>0</v>
      </c>
      <c r="HX28" s="235">
        <f>IF(COUNTIF($DJ28:$DL28, $HZ$1)&gt;0, HX$2, 0)</f>
        <v>0</v>
      </c>
      <c r="HY28" s="235">
        <f>IF(COUNTIF($DM28:$DO28, $HZ$1)&gt;0, HY$2, 0)</f>
        <v>0</v>
      </c>
      <c r="HZ28" s="236">
        <f t="shared" si="75"/>
        <v>0</v>
      </c>
      <c r="IA28" s="238"/>
      <c r="IB28" s="237">
        <f t="shared" si="76"/>
        <v>0</v>
      </c>
      <c r="IC28" s="229">
        <f t="shared" si="77"/>
        <v>0</v>
      </c>
      <c r="ID28" s="229">
        <f t="shared" si="78"/>
        <v>0</v>
      </c>
      <c r="IE28" s="229">
        <f t="shared" si="79"/>
        <v>0</v>
      </c>
      <c r="IF28" s="229">
        <f t="shared" si="80"/>
        <v>0</v>
      </c>
      <c r="IG28" s="230">
        <f>IF(MAX($AD28:$AF28)&gt;=40, IG$2, 0)</f>
        <v>0</v>
      </c>
      <c r="IH28" s="231">
        <f>IF(MAX($AG28:$AI28)&gt;=40, IH$2, 0)</f>
        <v>0</v>
      </c>
      <c r="II28" s="231">
        <f>IF(MAX($AJ28:$AL28)&gt;=40, II$2, 0)</f>
        <v>0</v>
      </c>
      <c r="IJ28" s="231">
        <f>IF(MAX($AM28:$AO28)&gt;=40, IJ$2, 0)</f>
        <v>0</v>
      </c>
      <c r="IK28" s="231">
        <f>IF(MAX($AP28:$AR28)&gt;=40, IK$2, 0)</f>
        <v>0</v>
      </c>
      <c r="IL28" s="231">
        <f>IF(MAX($AS28:$AU28)&gt;=40, IL$2, 0)</f>
        <v>0</v>
      </c>
      <c r="IM28" s="231">
        <f>IF(MAX($AV28:$AX28)&gt;=40, IM$2, 0)</f>
        <v>0</v>
      </c>
      <c r="IN28" s="231">
        <f>IF(MAX($AY28:$BA28)&gt;=40, IN$2, 0)</f>
        <v>0</v>
      </c>
      <c r="IO28" s="231">
        <f>IF(MAX($BB28:$BD28)&gt;=40, IO$2, 0)</f>
        <v>0</v>
      </c>
      <c r="IP28" s="232">
        <f>IF(MAX($BE28:$BG28)&gt;=40, IP$2, 0)</f>
        <v>0</v>
      </c>
      <c r="IQ28" s="233">
        <f>IF(MAX($BH28:$BJ28)&gt;=40, IQ$2, 0)</f>
        <v>0</v>
      </c>
      <c r="IR28" s="233">
        <f>IF(MAX($BK28:$BM28)&gt;=40, IR$2, 0)</f>
        <v>0</v>
      </c>
      <c r="IS28" s="233">
        <f>IF(MAX($BN28:$BP28)&gt;=40, IS$2, 0)</f>
        <v>0</v>
      </c>
      <c r="IT28" s="233">
        <f>IF(MAX($BQ28:$BS28)&gt;=40, IT$2, 0)</f>
        <v>0</v>
      </c>
      <c r="IU28" s="233">
        <f>IF(MAX($BT28:$BV28)&gt;=40, IU$2, 0)</f>
        <v>0</v>
      </c>
      <c r="IV28" s="233">
        <f>IF(MAX($BW28:$BY28)&gt;=40, IV$2, 0)</f>
        <v>0</v>
      </c>
      <c r="IW28" s="233">
        <f>IF(MAX($BZ28:$CB28)&gt;=40, IW$2, 0)</f>
        <v>0</v>
      </c>
      <c r="IX28" s="233">
        <f>IF(MAX($CC28:$CE28)&gt;=40, IX$2, 0)</f>
        <v>0</v>
      </c>
      <c r="IY28" s="234">
        <f>IF(MAX($CF28:$CH28)&gt;=40, IY$2, 0)</f>
        <v>0</v>
      </c>
      <c r="IZ28" s="235">
        <f>IF(MAX($CI28:$CK28)&gt;=40, IZ$2, 0)</f>
        <v>0</v>
      </c>
      <c r="JA28" s="235">
        <f>IF(MAX($CL28:$CN28)&gt;=40, JA$2, 0)</f>
        <v>0</v>
      </c>
      <c r="JB28" s="235">
        <f>IF(MAX($CO28:$CQ28)&gt;=40, JB$2, 0)</f>
        <v>0</v>
      </c>
      <c r="JC28" s="235">
        <f>IF(MAX($CR28:$CT28)&gt;=40, JC$2, 0)</f>
        <v>0</v>
      </c>
      <c r="JD28" s="235">
        <f>IF(MAX($CU28:$CW28)&gt;=40, JD$2, 0)</f>
        <v>0</v>
      </c>
      <c r="JE28" s="235">
        <f>IF(MAX($CX28:$CZ28)&gt;=40, JE$2, 0)</f>
        <v>0</v>
      </c>
      <c r="JF28" s="235">
        <f>IF(MAX($DA28:$DC28)&gt;=40, JF$2, 0)</f>
        <v>0</v>
      </c>
      <c r="JG28" s="235">
        <f>IF(MAX($DD28:$DF28)&gt;=40, JG$2, 0)</f>
        <v>0</v>
      </c>
      <c r="JH28" s="235">
        <f>IF(MAX($DG28:$DI28)&gt;=40, JH$2, 0)</f>
        <v>0</v>
      </c>
      <c r="JI28" s="235">
        <f>IF(MAX($DJ28:$DL28)&gt;=40, JI$2, 0)</f>
        <v>0</v>
      </c>
      <c r="JJ28" s="235">
        <f>IF(MAX($DM28:$DO28)&gt;=40, JJ$2, 0)</f>
        <v>0</v>
      </c>
      <c r="JK28" s="392">
        <f>SUM(IG28:IW28, IY28:JJ28)</f>
        <v>0</v>
      </c>
      <c r="JL28" s="392">
        <f>SUM(IB28:IF28, IX28)</f>
        <v>0</v>
      </c>
    </row>
    <row r="29" spans="2:272" ht="15" customHeight="1" x14ac:dyDescent="0.25">
      <c r="B29" s="330"/>
      <c r="C29" s="369"/>
      <c r="D29" s="332"/>
      <c r="E29" s="330"/>
      <c r="F29" s="330"/>
      <c r="G29" s="330"/>
      <c r="H29" s="330"/>
      <c r="I29" s="333"/>
      <c r="J29" s="334"/>
      <c r="K29" s="334"/>
      <c r="L29" s="335"/>
      <c r="M29" s="336"/>
      <c r="N29" s="337"/>
      <c r="O29" s="338"/>
      <c r="P29" s="338"/>
      <c r="Q29" s="339"/>
      <c r="R29" s="337"/>
      <c r="S29" s="338"/>
      <c r="T29" s="338"/>
      <c r="U29" s="371"/>
      <c r="V29" s="337"/>
      <c r="W29" s="338"/>
      <c r="X29" s="338"/>
      <c r="Y29" s="339"/>
      <c r="Z29" s="337"/>
      <c r="AA29" s="339"/>
      <c r="AB29" s="337"/>
      <c r="AC29" s="339"/>
      <c r="AD29" s="337"/>
      <c r="AE29" s="338"/>
      <c r="AF29" s="339"/>
      <c r="AG29" s="337"/>
      <c r="AH29" s="338"/>
      <c r="AI29" s="339"/>
      <c r="AJ29" s="337"/>
      <c r="AK29" s="338"/>
      <c r="AL29" s="339"/>
      <c r="AM29" s="337"/>
      <c r="AN29" s="338"/>
      <c r="AO29" s="339"/>
      <c r="AP29" s="337"/>
      <c r="AQ29" s="338"/>
      <c r="AR29" s="339"/>
      <c r="AS29" s="337"/>
      <c r="AT29" s="338"/>
      <c r="AU29" s="339"/>
      <c r="AV29" s="337"/>
      <c r="AW29" s="338"/>
      <c r="AX29" s="339"/>
      <c r="AY29" s="337"/>
      <c r="AZ29" s="338"/>
      <c r="BA29" s="339"/>
      <c r="BB29" s="337"/>
      <c r="BC29" s="338"/>
      <c r="BD29" s="339"/>
      <c r="BE29" s="337"/>
      <c r="BF29" s="338"/>
      <c r="BG29" s="339"/>
      <c r="BH29" s="337"/>
      <c r="BI29" s="338"/>
      <c r="BJ29" s="339"/>
      <c r="BK29" s="337"/>
      <c r="BL29" s="338"/>
      <c r="BM29" s="339"/>
      <c r="BN29" s="337"/>
      <c r="BO29" s="338"/>
      <c r="BP29" s="339"/>
      <c r="BQ29" s="337"/>
      <c r="BR29" s="338"/>
      <c r="BS29" s="339"/>
      <c r="BT29" s="337"/>
      <c r="BU29" s="338"/>
      <c r="BV29" s="339"/>
      <c r="BW29" s="337"/>
      <c r="BX29" s="338"/>
      <c r="BY29" s="339"/>
      <c r="BZ29" s="337"/>
      <c r="CA29" s="338"/>
      <c r="CB29" s="339"/>
      <c r="CC29" s="337"/>
      <c r="CD29" s="340"/>
      <c r="CE29" s="339"/>
      <c r="CF29" s="337"/>
      <c r="CG29" s="338"/>
      <c r="CH29" s="339"/>
      <c r="CI29" s="337"/>
      <c r="CJ29" s="338"/>
      <c r="CK29" s="339"/>
      <c r="CL29" s="337"/>
      <c r="CM29" s="338"/>
      <c r="CN29" s="338"/>
      <c r="CO29" s="338"/>
      <c r="CP29" s="338"/>
      <c r="CQ29" s="339"/>
      <c r="CR29" s="337"/>
      <c r="CS29" s="338"/>
      <c r="CT29" s="339"/>
      <c r="CU29" s="337"/>
      <c r="CV29" s="338"/>
      <c r="CW29" s="339"/>
      <c r="CX29" s="337"/>
      <c r="CY29" s="338"/>
      <c r="CZ29" s="339"/>
      <c r="DA29" s="337"/>
      <c r="DB29" s="338"/>
      <c r="DC29" s="339"/>
      <c r="DD29" s="337"/>
      <c r="DE29" s="338"/>
      <c r="DF29" s="339"/>
      <c r="DG29" s="337"/>
      <c r="DH29" s="338"/>
      <c r="DI29" s="339"/>
      <c r="DJ29" s="337"/>
      <c r="DK29" s="338"/>
      <c r="DL29" s="339"/>
      <c r="DM29" s="337"/>
      <c r="DN29" s="338"/>
      <c r="DO29" s="339"/>
      <c r="DP29" s="331"/>
      <c r="DQ29" s="341"/>
      <c r="DR29" s="341"/>
      <c r="DS29" s="342"/>
      <c r="DT29" s="336"/>
      <c r="DU29" s="343"/>
      <c r="DV29" s="344"/>
      <c r="DW29" s="345"/>
      <c r="DX29" s="346"/>
      <c r="DY29" s="346"/>
      <c r="DZ29" s="346"/>
      <c r="EA29" s="346"/>
      <c r="EB29" s="347"/>
      <c r="EC29" s="348"/>
      <c r="ED29" s="348"/>
      <c r="EE29" s="348"/>
      <c r="EF29" s="348"/>
      <c r="EG29" s="348"/>
      <c r="EH29" s="348"/>
      <c r="EI29" s="348"/>
      <c r="EJ29" s="348"/>
      <c r="EK29" s="349"/>
      <c r="EL29" s="350"/>
      <c r="EM29" s="350"/>
      <c r="EN29" s="350"/>
      <c r="EO29" s="350"/>
      <c r="EP29" s="350"/>
      <c r="EQ29" s="350"/>
      <c r="ER29" s="350"/>
      <c r="ES29" s="350"/>
      <c r="ET29" s="351"/>
      <c r="EU29" s="352"/>
      <c r="EV29" s="352"/>
      <c r="EW29" s="352"/>
      <c r="EX29" s="352"/>
      <c r="EY29" s="352"/>
      <c r="EZ29" s="352"/>
      <c r="FA29" s="352"/>
      <c r="FB29" s="352"/>
      <c r="FC29" s="352"/>
      <c r="FD29" s="352"/>
      <c r="FE29" s="352"/>
      <c r="FF29" s="353"/>
      <c r="FG29" s="345"/>
      <c r="FH29" s="346"/>
      <c r="FI29" s="346"/>
      <c r="FJ29" s="346"/>
      <c r="FK29" s="346"/>
      <c r="FL29" s="347"/>
      <c r="FM29" s="348"/>
      <c r="FN29" s="348"/>
      <c r="FO29" s="348"/>
      <c r="FP29" s="348"/>
      <c r="FQ29" s="348"/>
      <c r="FR29" s="348"/>
      <c r="FS29" s="348"/>
      <c r="FT29" s="348"/>
      <c r="FU29" s="349"/>
      <c r="FV29" s="350"/>
      <c r="FW29" s="350"/>
      <c r="FX29" s="350"/>
      <c r="FY29" s="350"/>
      <c r="FZ29" s="350"/>
      <c r="GA29" s="350"/>
      <c r="GB29" s="350"/>
      <c r="GC29" s="350"/>
      <c r="GD29" s="351"/>
      <c r="GE29" s="352"/>
      <c r="GF29" s="352"/>
      <c r="GG29" s="352"/>
      <c r="GH29" s="352"/>
      <c r="GI29" s="352"/>
      <c r="GJ29" s="352"/>
      <c r="GK29" s="352"/>
      <c r="GL29" s="352"/>
      <c r="GM29" s="352"/>
      <c r="GN29" s="352"/>
      <c r="GO29" s="352"/>
      <c r="GP29" s="353"/>
      <c r="GQ29" s="345"/>
      <c r="GR29" s="346"/>
      <c r="GS29" s="346"/>
      <c r="GT29" s="346"/>
      <c r="GU29" s="346"/>
      <c r="GV29" s="347"/>
      <c r="GW29" s="348"/>
      <c r="GX29" s="348"/>
      <c r="GY29" s="348"/>
      <c r="GZ29" s="348"/>
      <c r="HA29" s="348"/>
      <c r="HB29" s="348"/>
      <c r="HC29" s="348"/>
      <c r="HD29" s="348"/>
      <c r="HE29" s="349"/>
      <c r="HF29" s="350"/>
      <c r="HG29" s="350"/>
      <c r="HH29" s="350"/>
      <c r="HI29" s="350"/>
      <c r="HJ29" s="350"/>
      <c r="HK29" s="350"/>
      <c r="HL29" s="350"/>
      <c r="HM29" s="350"/>
      <c r="HN29" s="351"/>
      <c r="HO29" s="352"/>
      <c r="HP29" s="352"/>
      <c r="HQ29" s="352"/>
      <c r="HR29" s="352"/>
      <c r="HS29" s="352"/>
      <c r="HT29" s="352"/>
      <c r="HU29" s="352"/>
      <c r="HV29" s="352"/>
      <c r="HW29" s="352"/>
      <c r="HX29" s="352"/>
      <c r="HY29" s="352"/>
      <c r="HZ29" s="353"/>
      <c r="IA29" s="354"/>
      <c r="IB29" s="345"/>
      <c r="IC29" s="346"/>
      <c r="ID29" s="346"/>
      <c r="IE29" s="346"/>
      <c r="IF29" s="346"/>
      <c r="IG29" s="347"/>
      <c r="IH29" s="348"/>
      <c r="II29" s="348"/>
      <c r="IJ29" s="348"/>
      <c r="IK29" s="348"/>
      <c r="IL29" s="348"/>
      <c r="IM29" s="348"/>
      <c r="IN29" s="348"/>
      <c r="IO29" s="348"/>
      <c r="IP29" s="349"/>
      <c r="IQ29" s="350"/>
      <c r="IR29" s="350"/>
      <c r="IS29" s="350"/>
      <c r="IT29" s="350"/>
      <c r="IU29" s="350"/>
      <c r="IV29" s="350"/>
      <c r="IW29" s="350"/>
      <c r="IX29" s="350"/>
      <c r="IY29" s="351"/>
      <c r="IZ29" s="352"/>
      <c r="JA29" s="352"/>
      <c r="JB29" s="352"/>
      <c r="JC29" s="352"/>
      <c r="JD29" s="352"/>
      <c r="JE29" s="352"/>
      <c r="JF29" s="352"/>
      <c r="JG29" s="352"/>
      <c r="JH29" s="352"/>
      <c r="JI29" s="352"/>
      <c r="JJ29" s="352"/>
      <c r="JK29" s="391"/>
      <c r="JL29" s="391"/>
    </row>
    <row r="30" spans="2:272" ht="15" x14ac:dyDescent="0.25">
      <c r="C30" s="356" t="s">
        <v>371</v>
      </c>
      <c r="D30" s="310"/>
      <c r="E30" s="355">
        <f>COUNTIF(E25:E29, "G")</f>
        <v>0</v>
      </c>
      <c r="F30" s="311"/>
      <c r="G30" s="323"/>
      <c r="H30" s="311"/>
      <c r="I30" s="323"/>
      <c r="J30" s="323"/>
      <c r="K30" s="323"/>
      <c r="L30" s="323"/>
      <c r="M30" s="395"/>
      <c r="N30" s="324"/>
      <c r="O30" s="325"/>
      <c r="P30" s="325"/>
      <c r="Q30" s="326"/>
      <c r="R30" s="324"/>
      <c r="S30" s="325"/>
      <c r="T30" s="325"/>
      <c r="U30" s="325"/>
      <c r="V30" s="324"/>
      <c r="W30" s="325"/>
      <c r="X30" s="325"/>
      <c r="Y30" s="326"/>
      <c r="Z30" s="324"/>
      <c r="AA30" s="326"/>
      <c r="AB30" s="324"/>
      <c r="AC30" s="326"/>
      <c r="AD30" s="324"/>
      <c r="AE30" s="325"/>
      <c r="AF30" s="326"/>
      <c r="AG30" s="324"/>
      <c r="AH30" s="325"/>
      <c r="AI30" s="326"/>
      <c r="AJ30" s="324"/>
      <c r="AK30" s="325"/>
      <c r="AL30" s="326"/>
      <c r="AM30" s="324"/>
      <c r="AN30" s="325"/>
      <c r="AO30" s="326"/>
      <c r="AP30" s="324"/>
      <c r="AQ30" s="325"/>
      <c r="AR30" s="326"/>
      <c r="AS30" s="324"/>
      <c r="AT30" s="325"/>
      <c r="AU30" s="326"/>
      <c r="AV30" s="324"/>
      <c r="AW30" s="325"/>
      <c r="AX30" s="326"/>
      <c r="AY30" s="324"/>
      <c r="AZ30" s="325"/>
      <c r="BA30" s="326"/>
      <c r="BB30" s="324"/>
      <c r="BC30" s="325"/>
      <c r="BD30" s="326"/>
      <c r="BE30" s="324"/>
      <c r="BF30" s="325"/>
      <c r="BG30" s="326"/>
      <c r="BH30" s="324"/>
      <c r="BI30" s="325"/>
      <c r="BJ30" s="326"/>
      <c r="BK30" s="324"/>
      <c r="BL30" s="325"/>
      <c r="BM30" s="326"/>
      <c r="BN30" s="324"/>
      <c r="BO30" s="325"/>
      <c r="BP30" s="326"/>
      <c r="BQ30" s="324"/>
      <c r="BR30" s="325"/>
      <c r="BS30" s="326"/>
      <c r="BT30" s="324"/>
      <c r="BU30" s="325"/>
      <c r="BV30" s="326"/>
      <c r="BW30" s="324"/>
      <c r="BX30" s="325"/>
      <c r="BY30" s="326"/>
      <c r="BZ30" s="324"/>
      <c r="CA30" s="325"/>
      <c r="CB30" s="326"/>
      <c r="CC30" s="324"/>
      <c r="CD30" s="325"/>
      <c r="CE30" s="325"/>
      <c r="CF30" s="324"/>
      <c r="CG30" s="325"/>
      <c r="CH30" s="326"/>
      <c r="CI30" s="324"/>
      <c r="CJ30" s="325"/>
      <c r="CK30" s="326"/>
      <c r="CL30" s="324" t="s">
        <v>207</v>
      </c>
      <c r="CM30" s="325"/>
      <c r="CN30" s="325"/>
      <c r="CO30" s="325"/>
      <c r="CP30" s="325"/>
      <c r="CQ30" s="326"/>
      <c r="CR30" s="324"/>
      <c r="CS30" s="325"/>
      <c r="CT30" s="326"/>
      <c r="CU30" s="324"/>
      <c r="CV30" s="325"/>
      <c r="CW30" s="326"/>
      <c r="CX30" s="324" t="s">
        <v>208</v>
      </c>
      <c r="CY30" s="325"/>
      <c r="CZ30" s="325"/>
      <c r="DA30" s="325"/>
      <c r="DB30" s="325"/>
      <c r="DC30" s="325"/>
      <c r="DD30" s="325"/>
      <c r="DE30" s="325"/>
      <c r="DF30" s="325"/>
      <c r="DG30" s="325"/>
      <c r="DH30" s="325"/>
      <c r="DI30" s="325"/>
      <c r="DJ30" s="325"/>
      <c r="DK30" s="325"/>
      <c r="DL30" s="325"/>
      <c r="DM30" s="325"/>
      <c r="DN30" s="325"/>
      <c r="DO30" s="326"/>
      <c r="DP30" s="323"/>
      <c r="DQ30" s="365" t="s">
        <v>372</v>
      </c>
      <c r="DR30" s="363">
        <f>COUNTIF($DT25:$DT29, DR$2)</f>
        <v>0</v>
      </c>
      <c r="DS30" s="363">
        <f t="shared" ref="DS30:DU30" si="81">COUNTIF($DT25:$DT29, DS$2)</f>
        <v>0</v>
      </c>
      <c r="DT30" s="363">
        <f t="shared" si="81"/>
        <v>0</v>
      </c>
      <c r="DU30" s="364">
        <f t="shared" si="81"/>
        <v>0</v>
      </c>
      <c r="DV30" s="312"/>
      <c r="DW30" s="313"/>
      <c r="DX30" s="314"/>
      <c r="DY30" s="314"/>
      <c r="DZ30" s="314"/>
      <c r="EA30" s="314"/>
      <c r="EB30" s="315"/>
      <c r="EC30" s="316"/>
      <c r="ED30" s="316"/>
      <c r="EE30" s="316"/>
      <c r="EF30" s="316"/>
      <c r="EG30" s="316"/>
      <c r="EH30" s="316"/>
      <c r="EI30" s="316"/>
      <c r="EJ30" s="316"/>
      <c r="EK30" s="317"/>
      <c r="EL30" s="318"/>
      <c r="EM30" s="318"/>
      <c r="EN30" s="318"/>
      <c r="EO30" s="318"/>
      <c r="EP30" s="318"/>
      <c r="EQ30" s="318"/>
      <c r="ER30" s="318"/>
      <c r="ES30" s="318"/>
      <c r="ET30" s="319"/>
      <c r="EU30" s="320"/>
      <c r="EV30" s="320"/>
      <c r="EW30" s="320"/>
      <c r="EX30" s="320"/>
      <c r="EY30" s="320"/>
      <c r="EZ30" s="320"/>
      <c r="FA30" s="320"/>
      <c r="FB30" s="320"/>
      <c r="FC30" s="320"/>
      <c r="FD30" s="320"/>
      <c r="FE30" s="320"/>
      <c r="FF30" s="321"/>
      <c r="FG30" s="313"/>
      <c r="FH30" s="314"/>
      <c r="FI30" s="314"/>
      <c r="FJ30" s="314"/>
      <c r="FK30" s="314"/>
      <c r="FL30" s="315"/>
      <c r="FM30" s="316"/>
      <c r="FN30" s="316"/>
      <c r="FO30" s="316"/>
      <c r="FP30" s="316"/>
      <c r="FQ30" s="316"/>
      <c r="FR30" s="316"/>
      <c r="FS30" s="316"/>
      <c r="FT30" s="316"/>
      <c r="FU30" s="317"/>
      <c r="FV30" s="318"/>
      <c r="FW30" s="318"/>
      <c r="FX30" s="318"/>
      <c r="FY30" s="318"/>
      <c r="FZ30" s="318"/>
      <c r="GA30" s="318"/>
      <c r="GB30" s="318"/>
      <c r="GC30" s="318"/>
      <c r="GD30" s="319"/>
      <c r="GE30" s="320"/>
      <c r="GF30" s="320"/>
      <c r="GG30" s="320"/>
      <c r="GH30" s="320"/>
      <c r="GI30" s="320"/>
      <c r="GJ30" s="320"/>
      <c r="GK30" s="320"/>
      <c r="GL30" s="320"/>
      <c r="GM30" s="320"/>
      <c r="GN30" s="320"/>
      <c r="GO30" s="320"/>
      <c r="GP30" s="321"/>
      <c r="GQ30" s="313"/>
      <c r="GR30" s="314"/>
      <c r="GS30" s="314"/>
      <c r="GT30" s="314"/>
      <c r="GU30" s="314"/>
      <c r="GV30" s="315"/>
      <c r="GW30" s="316"/>
      <c r="GX30" s="316"/>
      <c r="GY30" s="316"/>
      <c r="GZ30" s="316"/>
      <c r="HA30" s="316"/>
      <c r="HB30" s="316"/>
      <c r="HC30" s="316"/>
      <c r="HD30" s="316"/>
      <c r="HE30" s="317"/>
      <c r="HF30" s="318"/>
      <c r="HG30" s="318"/>
      <c r="HH30" s="318"/>
      <c r="HI30" s="318"/>
      <c r="HJ30" s="318"/>
      <c r="HK30" s="318"/>
      <c r="HL30" s="318"/>
      <c r="HM30" s="318"/>
      <c r="HN30" s="319"/>
      <c r="HO30" s="320"/>
      <c r="HP30" s="320"/>
      <c r="HQ30" s="320"/>
      <c r="HR30" s="320"/>
      <c r="HS30" s="320"/>
      <c r="HT30" s="320"/>
      <c r="HU30" s="320"/>
      <c r="HV30" s="320"/>
      <c r="HW30" s="320"/>
      <c r="HX30" s="320"/>
      <c r="HY30" s="320"/>
      <c r="HZ30" s="321"/>
      <c r="IA30" s="322"/>
      <c r="IB30" s="313"/>
      <c r="IC30" s="314"/>
      <c r="ID30" s="314"/>
      <c r="IE30" s="314"/>
      <c r="IF30" s="314"/>
      <c r="IG30" s="315"/>
      <c r="IH30" s="316"/>
      <c r="II30" s="316"/>
      <c r="IJ30" s="316"/>
      <c r="IK30" s="316"/>
      <c r="IL30" s="316"/>
      <c r="IM30" s="316"/>
      <c r="IN30" s="316"/>
      <c r="IO30" s="316"/>
      <c r="IP30" s="317"/>
      <c r="IQ30" s="318"/>
      <c r="IR30" s="318"/>
      <c r="IS30" s="318"/>
      <c r="IT30" s="318"/>
      <c r="IU30" s="318"/>
      <c r="IV30" s="318"/>
      <c r="IW30" s="318"/>
      <c r="IX30" s="318"/>
      <c r="IY30" s="319"/>
      <c r="IZ30" s="320"/>
      <c r="JA30" s="320"/>
      <c r="JB30" s="320"/>
      <c r="JC30" s="320"/>
      <c r="JD30" s="320"/>
      <c r="JE30" s="320"/>
      <c r="JF30" s="320"/>
      <c r="JG30" s="320"/>
      <c r="JH30" s="320"/>
      <c r="JI30" s="320"/>
      <c r="JJ30" s="320"/>
      <c r="JK30" s="393"/>
      <c r="JL30" s="393"/>
    </row>
    <row r="31" spans="2:272" ht="15" customHeight="1" x14ac:dyDescent="0.25">
      <c r="B31" s="330"/>
      <c r="C31" s="369"/>
      <c r="D31" s="332"/>
      <c r="E31" s="330"/>
      <c r="F31" s="330"/>
      <c r="G31" s="330"/>
      <c r="H31" s="330"/>
      <c r="I31" s="333"/>
      <c r="J31" s="334"/>
      <c r="K31" s="334"/>
      <c r="L31" s="335"/>
      <c r="M31" s="336"/>
      <c r="N31" s="337"/>
      <c r="O31" s="338"/>
      <c r="P31" s="338"/>
      <c r="Q31" s="339"/>
      <c r="R31" s="337"/>
      <c r="S31" s="338"/>
      <c r="T31" s="338"/>
      <c r="U31" s="371"/>
      <c r="V31" s="337"/>
      <c r="W31" s="338"/>
      <c r="X31" s="338"/>
      <c r="Y31" s="339"/>
      <c r="Z31" s="337"/>
      <c r="AA31" s="339"/>
      <c r="AB31" s="337"/>
      <c r="AC31" s="339"/>
      <c r="AD31" s="337"/>
      <c r="AE31" s="338"/>
      <c r="AF31" s="339"/>
      <c r="AG31" s="337"/>
      <c r="AH31" s="338"/>
      <c r="AI31" s="339"/>
      <c r="AJ31" s="337"/>
      <c r="AK31" s="338"/>
      <c r="AL31" s="339"/>
      <c r="AM31" s="337"/>
      <c r="AN31" s="338"/>
      <c r="AO31" s="339"/>
      <c r="AP31" s="337"/>
      <c r="AQ31" s="338"/>
      <c r="AR31" s="339"/>
      <c r="AS31" s="337"/>
      <c r="AT31" s="338"/>
      <c r="AU31" s="339"/>
      <c r="AV31" s="337"/>
      <c r="AW31" s="338"/>
      <c r="AX31" s="339"/>
      <c r="AY31" s="337"/>
      <c r="AZ31" s="338"/>
      <c r="BA31" s="339"/>
      <c r="BB31" s="337"/>
      <c r="BC31" s="338"/>
      <c r="BD31" s="339"/>
      <c r="BE31" s="337"/>
      <c r="BF31" s="338"/>
      <c r="BG31" s="339"/>
      <c r="BH31" s="337"/>
      <c r="BI31" s="338"/>
      <c r="BJ31" s="339"/>
      <c r="BK31" s="337"/>
      <c r="BL31" s="338"/>
      <c r="BM31" s="339"/>
      <c r="BN31" s="337"/>
      <c r="BO31" s="338"/>
      <c r="BP31" s="339"/>
      <c r="BQ31" s="337"/>
      <c r="BR31" s="338"/>
      <c r="BS31" s="339"/>
      <c r="BT31" s="337"/>
      <c r="BU31" s="338"/>
      <c r="BV31" s="339"/>
      <c r="BW31" s="337"/>
      <c r="BX31" s="338"/>
      <c r="BY31" s="339"/>
      <c r="BZ31" s="337"/>
      <c r="CA31" s="338"/>
      <c r="CB31" s="339"/>
      <c r="CC31" s="337"/>
      <c r="CD31" s="340"/>
      <c r="CE31" s="339"/>
      <c r="CF31" s="337"/>
      <c r="CG31" s="338"/>
      <c r="CH31" s="339"/>
      <c r="CI31" s="337"/>
      <c r="CJ31" s="338"/>
      <c r="CK31" s="339"/>
      <c r="CL31" s="337"/>
      <c r="CM31" s="338"/>
      <c r="CN31" s="338"/>
      <c r="CO31" s="338"/>
      <c r="CP31" s="338"/>
      <c r="CQ31" s="339"/>
      <c r="CR31" s="337"/>
      <c r="CS31" s="338"/>
      <c r="CT31" s="339"/>
      <c r="CU31" s="337"/>
      <c r="CV31" s="338"/>
      <c r="CW31" s="339"/>
      <c r="CX31" s="337"/>
      <c r="CY31" s="338"/>
      <c r="CZ31" s="339"/>
      <c r="DA31" s="337"/>
      <c r="DB31" s="338"/>
      <c r="DC31" s="339"/>
      <c r="DD31" s="337"/>
      <c r="DE31" s="338"/>
      <c r="DF31" s="339"/>
      <c r="DG31" s="337"/>
      <c r="DH31" s="338"/>
      <c r="DI31" s="339"/>
      <c r="DJ31" s="337"/>
      <c r="DK31" s="338"/>
      <c r="DL31" s="339"/>
      <c r="DM31" s="337"/>
      <c r="DN31" s="338"/>
      <c r="DO31" s="339"/>
      <c r="DP31" s="331"/>
      <c r="DQ31" s="341"/>
      <c r="DR31" s="341"/>
      <c r="DS31" s="342"/>
      <c r="DT31" s="336"/>
      <c r="DU31" s="343"/>
      <c r="DV31" s="344"/>
      <c r="DW31" s="345"/>
      <c r="DX31" s="346"/>
      <c r="DY31" s="346"/>
      <c r="DZ31" s="346"/>
      <c r="EA31" s="346"/>
      <c r="EB31" s="347"/>
      <c r="EC31" s="348"/>
      <c r="ED31" s="348"/>
      <c r="EE31" s="348"/>
      <c r="EF31" s="348"/>
      <c r="EG31" s="348"/>
      <c r="EH31" s="348"/>
      <c r="EI31" s="348"/>
      <c r="EJ31" s="348"/>
      <c r="EK31" s="349"/>
      <c r="EL31" s="350"/>
      <c r="EM31" s="350"/>
      <c r="EN31" s="350"/>
      <c r="EO31" s="350"/>
      <c r="EP31" s="350"/>
      <c r="EQ31" s="350"/>
      <c r="ER31" s="350"/>
      <c r="ES31" s="350"/>
      <c r="ET31" s="351"/>
      <c r="EU31" s="352"/>
      <c r="EV31" s="352"/>
      <c r="EW31" s="352"/>
      <c r="EX31" s="352"/>
      <c r="EY31" s="352"/>
      <c r="EZ31" s="352"/>
      <c r="FA31" s="352"/>
      <c r="FB31" s="352"/>
      <c r="FC31" s="352"/>
      <c r="FD31" s="352"/>
      <c r="FE31" s="352"/>
      <c r="FF31" s="353"/>
      <c r="FG31" s="345"/>
      <c r="FH31" s="346"/>
      <c r="FI31" s="346"/>
      <c r="FJ31" s="346"/>
      <c r="FK31" s="346"/>
      <c r="FL31" s="347"/>
      <c r="FM31" s="348"/>
      <c r="FN31" s="348"/>
      <c r="FO31" s="348"/>
      <c r="FP31" s="348"/>
      <c r="FQ31" s="348"/>
      <c r="FR31" s="348"/>
      <c r="FS31" s="348"/>
      <c r="FT31" s="348"/>
      <c r="FU31" s="349"/>
      <c r="FV31" s="350"/>
      <c r="FW31" s="350"/>
      <c r="FX31" s="350"/>
      <c r="FY31" s="350"/>
      <c r="FZ31" s="350"/>
      <c r="GA31" s="350"/>
      <c r="GB31" s="350"/>
      <c r="GC31" s="350"/>
      <c r="GD31" s="351"/>
      <c r="GE31" s="352"/>
      <c r="GF31" s="352"/>
      <c r="GG31" s="352"/>
      <c r="GH31" s="352"/>
      <c r="GI31" s="352"/>
      <c r="GJ31" s="352"/>
      <c r="GK31" s="352"/>
      <c r="GL31" s="352"/>
      <c r="GM31" s="352"/>
      <c r="GN31" s="352"/>
      <c r="GO31" s="352"/>
      <c r="GP31" s="353"/>
      <c r="GQ31" s="345"/>
      <c r="GR31" s="346"/>
      <c r="GS31" s="346"/>
      <c r="GT31" s="346"/>
      <c r="GU31" s="346"/>
      <c r="GV31" s="347"/>
      <c r="GW31" s="348"/>
      <c r="GX31" s="348"/>
      <c r="GY31" s="348"/>
      <c r="GZ31" s="348"/>
      <c r="HA31" s="348"/>
      <c r="HB31" s="348"/>
      <c r="HC31" s="348"/>
      <c r="HD31" s="348"/>
      <c r="HE31" s="349"/>
      <c r="HF31" s="350"/>
      <c r="HG31" s="350"/>
      <c r="HH31" s="350"/>
      <c r="HI31" s="350"/>
      <c r="HJ31" s="350"/>
      <c r="HK31" s="350"/>
      <c r="HL31" s="350"/>
      <c r="HM31" s="350"/>
      <c r="HN31" s="351"/>
      <c r="HO31" s="352"/>
      <c r="HP31" s="352"/>
      <c r="HQ31" s="352"/>
      <c r="HR31" s="352"/>
      <c r="HS31" s="352"/>
      <c r="HT31" s="352"/>
      <c r="HU31" s="352"/>
      <c r="HV31" s="352"/>
      <c r="HW31" s="352"/>
      <c r="HX31" s="352"/>
      <c r="HY31" s="352"/>
      <c r="HZ31" s="353"/>
      <c r="IA31" s="354"/>
      <c r="IB31" s="345"/>
      <c r="IC31" s="346"/>
      <c r="ID31" s="346"/>
      <c r="IE31" s="346"/>
      <c r="IF31" s="346"/>
      <c r="IG31" s="347"/>
      <c r="IH31" s="348"/>
      <c r="II31" s="348"/>
      <c r="IJ31" s="348"/>
      <c r="IK31" s="348"/>
      <c r="IL31" s="348"/>
      <c r="IM31" s="348"/>
      <c r="IN31" s="348"/>
      <c r="IO31" s="348"/>
      <c r="IP31" s="349"/>
      <c r="IQ31" s="350"/>
      <c r="IR31" s="350"/>
      <c r="IS31" s="350"/>
      <c r="IT31" s="350"/>
      <c r="IU31" s="350"/>
      <c r="IV31" s="350"/>
      <c r="IW31" s="350"/>
      <c r="IX31" s="350"/>
      <c r="IY31" s="351"/>
      <c r="IZ31" s="352"/>
      <c r="JA31" s="352"/>
      <c r="JB31" s="352"/>
      <c r="JC31" s="352"/>
      <c r="JD31" s="352"/>
      <c r="JE31" s="352"/>
      <c r="JF31" s="352"/>
      <c r="JG31" s="352"/>
      <c r="JH31" s="352"/>
      <c r="JI31" s="352"/>
      <c r="JJ31" s="352"/>
      <c r="JK31" s="391"/>
      <c r="JL31" s="391"/>
    </row>
    <row r="32" spans="2:272" ht="15" customHeight="1" x14ac:dyDescent="0.25">
      <c r="B32" s="368">
        <v>1</v>
      </c>
      <c r="C32" s="12"/>
      <c r="D32" s="399"/>
      <c r="E32" s="17"/>
      <c r="F32" s="6"/>
      <c r="G32" s="17"/>
      <c r="H32" s="17"/>
      <c r="I32" s="20"/>
      <c r="J32" s="6"/>
      <c r="K32" s="6"/>
      <c r="L32" s="400"/>
      <c r="M32" s="401"/>
      <c r="N32" s="21"/>
      <c r="O32" s="103"/>
      <c r="P32" s="103"/>
      <c r="Q32" s="267"/>
      <c r="R32" s="21"/>
      <c r="S32" s="103"/>
      <c r="T32" s="103"/>
      <c r="U32" s="283"/>
      <c r="V32" s="21"/>
      <c r="W32" s="103"/>
      <c r="X32" s="103"/>
      <c r="Y32" s="267"/>
      <c r="Z32" s="21"/>
      <c r="AA32" s="267"/>
      <c r="AB32" s="21"/>
      <c r="AC32" s="267"/>
      <c r="AD32" s="21"/>
      <c r="AE32" s="103"/>
      <c r="AF32" s="267"/>
      <c r="AG32" s="21"/>
      <c r="AH32" s="103"/>
      <c r="AI32" s="267"/>
      <c r="AJ32" s="21"/>
      <c r="AK32" s="103"/>
      <c r="AL32" s="267"/>
      <c r="AM32" s="21"/>
      <c r="AN32" s="103"/>
      <c r="AO32" s="267"/>
      <c r="AP32" s="21"/>
      <c r="AQ32" s="103"/>
      <c r="AR32" s="267"/>
      <c r="AS32" s="21"/>
      <c r="AT32" s="103"/>
      <c r="AU32" s="267"/>
      <c r="AV32" s="21"/>
      <c r="AW32" s="103"/>
      <c r="AX32" s="267"/>
      <c r="AY32" s="21"/>
      <c r="AZ32" s="103"/>
      <c r="BA32" s="267"/>
      <c r="BB32" s="21"/>
      <c r="BC32" s="103"/>
      <c r="BD32" s="267"/>
      <c r="BE32" s="21"/>
      <c r="BF32" s="103"/>
      <c r="BG32" s="267"/>
      <c r="BH32" s="21"/>
      <c r="BI32" s="103"/>
      <c r="BJ32" s="267"/>
      <c r="BK32" s="21"/>
      <c r="BL32" s="103"/>
      <c r="BM32" s="267"/>
      <c r="BN32" s="21"/>
      <c r="BO32" s="103"/>
      <c r="BP32" s="267"/>
      <c r="BQ32" s="21"/>
      <c r="BR32" s="103"/>
      <c r="BS32" s="267"/>
      <c r="BT32" s="21"/>
      <c r="BU32" s="103"/>
      <c r="BV32" s="267"/>
      <c r="BW32" s="21"/>
      <c r="BX32" s="103"/>
      <c r="BY32" s="267"/>
      <c r="BZ32" s="21"/>
      <c r="CA32" s="103"/>
      <c r="CB32" s="267"/>
      <c r="CC32" s="21"/>
      <c r="CD32" s="284"/>
      <c r="CE32" s="267"/>
      <c r="CF32" s="21"/>
      <c r="CG32" s="103"/>
      <c r="CH32" s="267"/>
      <c r="CI32" s="21"/>
      <c r="CJ32" s="103"/>
      <c r="CK32" s="267"/>
      <c r="CL32" s="21"/>
      <c r="CM32" s="103"/>
      <c r="CN32" s="103"/>
      <c r="CO32" s="103"/>
      <c r="CP32" s="103"/>
      <c r="CQ32" s="267"/>
      <c r="CR32" s="21"/>
      <c r="CS32" s="103"/>
      <c r="CT32" s="267"/>
      <c r="CU32" s="21"/>
      <c r="CV32" s="103"/>
      <c r="CW32" s="267"/>
      <c r="CX32" s="21"/>
      <c r="CY32" s="103"/>
      <c r="CZ32" s="267"/>
      <c r="DA32" s="21"/>
      <c r="DB32" s="103"/>
      <c r="DC32" s="267"/>
      <c r="DD32" s="21"/>
      <c r="DE32" s="103"/>
      <c r="DF32" s="267"/>
      <c r="DG32" s="21"/>
      <c r="DH32" s="103"/>
      <c r="DI32" s="267"/>
      <c r="DJ32" s="21"/>
      <c r="DK32" s="103"/>
      <c r="DL32" s="267"/>
      <c r="DM32" s="21"/>
      <c r="DN32" s="103"/>
      <c r="DO32" s="267"/>
      <c r="DP32" s="213"/>
      <c r="DQ32" s="212"/>
      <c r="DR32" s="212"/>
      <c r="DS32" s="279" t="e">
        <f>AVERAGE(BE32:DI32)</f>
        <v>#DIV/0!</v>
      </c>
      <c r="DT32" s="214"/>
      <c r="DU32" s="215" t="e">
        <f t="shared" ref="DU32:DU34" si="82">IF(DS32&gt;80, 4, (DS32-50)/20+2.5)</f>
        <v>#DIV/0!</v>
      </c>
      <c r="DV32" s="58">
        <f>COUNTIF(N32:DI32, DV$1)+COUNTIF(N32:DI32, DV$2)</f>
        <v>0</v>
      </c>
      <c r="DW32" s="228">
        <f t="shared" ref="DW32:DW34" si="83">IF(COUNTIF($N32:$Q32, FF$1)&gt;0, DW$2, 0)</f>
        <v>0</v>
      </c>
      <c r="DX32" s="229">
        <f t="shared" ref="DX32:DX34" si="84">IF(COUNTIF($R32:$U32, FF$1)&gt;0, DX$2, 0)</f>
        <v>0</v>
      </c>
      <c r="DY32" s="229">
        <f t="shared" ref="DY32:DY34" si="85">IF(COUNTIF($V32:$Y32, FF$1)&gt;0, DY$2, 0)</f>
        <v>0</v>
      </c>
      <c r="DZ32" s="229">
        <f t="shared" ref="DZ32:DZ34" si="86">IF(COUNTIF($Z32:$AA32, FF$1)&gt;0, DZ$2, 0)</f>
        <v>0</v>
      </c>
      <c r="EA32" s="229">
        <f t="shared" ref="EA32:EA34" si="87">IF(COUNTIF($AB32:$AC32, FF$1)&gt;0, EA$2, 0)</f>
        <v>0</v>
      </c>
      <c r="EB32" s="230">
        <f>IF(COUNTIF($AD32:$AF32, $FF$1)&gt;0, EB$2, 0)</f>
        <v>0</v>
      </c>
      <c r="EC32" s="231">
        <f>IF(COUNTIF($AG32:$AI32, $FF$1)&gt;0, EC$2, 0)</f>
        <v>0</v>
      </c>
      <c r="ED32" s="231">
        <f>IF(COUNTIF($AJ32:$AL32, $FF$1)&gt;0, ED$2, 0)</f>
        <v>0</v>
      </c>
      <c r="EE32" s="231">
        <f>IF(COUNTIF($AM32:$AO32, $FF$1)&gt;0, EE$2, 0)</f>
        <v>0</v>
      </c>
      <c r="EF32" s="231">
        <f>IF(COUNTIF($AP32:$AR32, $FF$1)&gt;0, EF$2, 0)</f>
        <v>0</v>
      </c>
      <c r="EG32" s="231">
        <f>IF(COUNTIF($AS32:$AU32, $FF$1)&gt;0, EG$2, 0)</f>
        <v>0</v>
      </c>
      <c r="EH32" s="231">
        <f>IF(COUNTIF($AV32:$AX32, $FF$1)&gt;0, EH$2, 0)</f>
        <v>0</v>
      </c>
      <c r="EI32" s="231">
        <f>IF(COUNTIF($AY32:$BA32, $FF$1)&gt;0, EI$2, 0)</f>
        <v>0</v>
      </c>
      <c r="EJ32" s="231">
        <f>IF(COUNTIF($BB32:$BD32, $FF$1)&gt;0, EJ$2, 0)</f>
        <v>0</v>
      </c>
      <c r="EK32" s="232">
        <f>IF(COUNTIF($BE32:$BG32, $FF$1)&gt;0, EK$2, 0)</f>
        <v>0</v>
      </c>
      <c r="EL32" s="233">
        <f>IF(COUNTIF($BH32:$BJ32, $FF$1)&gt;0, EL$2, 0)</f>
        <v>0</v>
      </c>
      <c r="EM32" s="233">
        <f>IF(COUNTIF($BK32:$BM32, $FF$1)&gt;0, EM$2, 0)</f>
        <v>0</v>
      </c>
      <c r="EN32" s="233">
        <f>IF(COUNTIF($BN32:$BP32, $FF$1)&gt;0, EN$2, 0)</f>
        <v>0</v>
      </c>
      <c r="EO32" s="233">
        <f>IF(COUNTIF($BQ32:$BS32, $FF$1)&gt;0, EO$2, 0)</f>
        <v>0</v>
      </c>
      <c r="EP32" s="233">
        <f>IF(COUNTIF($BT32:$BV32, $FF$1)&gt;0, EP$2, 0)</f>
        <v>0</v>
      </c>
      <c r="EQ32" s="233">
        <f>IF(COUNTIF($BW32:$BY32, $FF$1)&gt;0, EQ$2, 0)</f>
        <v>0</v>
      </c>
      <c r="ER32" s="233">
        <f>IF(COUNTIF($BZ32:$CB32, $FF$1)&gt;0, ER$2, 0)</f>
        <v>0</v>
      </c>
      <c r="ES32" s="233">
        <f>IF(COUNTIF($CC32:$CE32, $FF$1)&gt;0, ES$2, 0)</f>
        <v>0</v>
      </c>
      <c r="ET32" s="234">
        <f>IF(COUNTIF($CF32:$CH32, $FF$1)&gt;0, ET$2, 0)</f>
        <v>0</v>
      </c>
      <c r="EU32" s="235">
        <f>IF(COUNTIF($CI32:$CK32, $FF$1)&gt;0, EU$2, 0)</f>
        <v>0</v>
      </c>
      <c r="EV32" s="235">
        <f>IF(COUNTIF($CL32:$CN32, $FF$1)&gt;0, EV$2, 0)</f>
        <v>0</v>
      </c>
      <c r="EW32" s="235">
        <f>IF(COUNTIF($CO32:$CQ32, $FF$1)&gt;0, EW$2, 0)</f>
        <v>0</v>
      </c>
      <c r="EX32" s="235">
        <f>IF(COUNTIF($CR32:$CT32, $FF$1)&gt;0, EX$2, 0)</f>
        <v>0</v>
      </c>
      <c r="EY32" s="235">
        <f>IF(COUNTIF($CU32:$CW32, $FF$1)&gt;0, EY$2, 0)</f>
        <v>0</v>
      </c>
      <c r="EZ32" s="235">
        <f>IF(COUNTIF($CX32:$CZ32, $FF$1)&gt;0, EZ$2, 0)</f>
        <v>0</v>
      </c>
      <c r="FA32" s="235">
        <f>IF(COUNTIF($DA32:$DC32, $FF$1)&gt;0, FA$2, 0)</f>
        <v>0</v>
      </c>
      <c r="FB32" s="235">
        <f>IF(COUNTIF($DD32:$DF32, $FF$1)&gt;0, FB$2, 0)</f>
        <v>0</v>
      </c>
      <c r="FC32" s="235">
        <f>IF(COUNTIF($DG32:$DI32, $FF$1)&gt;0, FC$2, 0)</f>
        <v>0</v>
      </c>
      <c r="FD32" s="235">
        <f>IF(COUNTIF($DJ32:$DL32, $FF$1)&gt;0, FD$2, 0)</f>
        <v>0</v>
      </c>
      <c r="FE32" s="235">
        <f>IF(COUNTIF($DM32:$DO32, $FF$1)&gt;0, FE$2, 0)</f>
        <v>0</v>
      </c>
      <c r="FF32" s="236">
        <f t="shared" ref="FF32:FF34" si="88">SUM(DW32:FE32)</f>
        <v>0</v>
      </c>
      <c r="FG32" s="237">
        <f t="shared" ref="FG32:FG34" si="89">IF(COUNTIF($N32:$Q32, GP$1)&gt;0, FG$2, 0)</f>
        <v>0</v>
      </c>
      <c r="FH32" s="229">
        <f t="shared" ref="FH32:FH34" si="90">IF(COUNTIF($R32:$U32, GP$1)&gt;0, FH$2, 0)</f>
        <v>0</v>
      </c>
      <c r="FI32" s="229">
        <f t="shared" ref="FI32:FI34" si="91">IF(COUNTIF($V32:$Y32, GP$1)&gt;0, FI$2, 0)</f>
        <v>0</v>
      </c>
      <c r="FJ32" s="229">
        <f t="shared" ref="FJ32:FJ34" si="92">IF(COUNTIF($Z32:$AA32, GP$1)&gt;0, FJ$2, 0)</f>
        <v>0</v>
      </c>
      <c r="FK32" s="229">
        <f t="shared" ref="FK32:FK34" si="93">IF(COUNTIF($AB32:$AC32, GP$1)&gt;0, FK$2, 0)</f>
        <v>0</v>
      </c>
      <c r="FL32" s="230">
        <f>IF(COUNTIF($AD32:$AF32, $GP$1)&gt;0, FL$2, 0)</f>
        <v>0</v>
      </c>
      <c r="FM32" s="231">
        <f>IF(COUNTIF($AG32:$AI32, $GP$1)&gt;0, FM$2, 0)</f>
        <v>0</v>
      </c>
      <c r="FN32" s="231">
        <f>IF(COUNTIF($AJ32:$AL32, $GP$1)&gt;0, FN$2, 0)</f>
        <v>0</v>
      </c>
      <c r="FO32" s="231">
        <f>IF(COUNTIF($AM32:$AO32, $GP$1)&gt;0, FO$2, 0)</f>
        <v>0</v>
      </c>
      <c r="FP32" s="231">
        <f>IF(COUNTIF($AP32:$AR32, $GP$1)&gt;0, FP$2, 0)</f>
        <v>0</v>
      </c>
      <c r="FQ32" s="231">
        <f>IF(COUNTIF($AS32:$AU32, $GP$1)&gt;0, FQ$2, 0)</f>
        <v>0</v>
      </c>
      <c r="FR32" s="231">
        <f>IF(COUNTIF($AV32:$AX32, $GP$1)&gt;0, FR$2, 0)</f>
        <v>0</v>
      </c>
      <c r="FS32" s="231">
        <f>IF(COUNTIF($AY32:$BA32, $GP$1)&gt;0, FS$2, 0)</f>
        <v>0</v>
      </c>
      <c r="FT32" s="231">
        <f>IF(COUNTIF($BB32:$BD32, $GP$1)&gt;0, FT$2, 0)</f>
        <v>0</v>
      </c>
      <c r="FU32" s="232">
        <f>IF(COUNTIF($BE32:$BG32, $GP$1)&gt;0, FU$2, 0)</f>
        <v>0</v>
      </c>
      <c r="FV32" s="233">
        <f>IF(COUNTIF($BH32:$BJ32, $GP$1)&gt;0, FV$2, 0)</f>
        <v>0</v>
      </c>
      <c r="FW32" s="233">
        <f>IF(COUNTIF($BK32:$BM32, $GP$1)&gt;0, FW$2, 0)</f>
        <v>0</v>
      </c>
      <c r="FX32" s="233">
        <f>IF(COUNTIF($BN32:$BP32, $GP$1)&gt;0, FX$2, 0)</f>
        <v>0</v>
      </c>
      <c r="FY32" s="233">
        <f>IF(COUNTIF($BQ32:$BS32, $GP$1)&gt;0, FY$2, 0)</f>
        <v>0</v>
      </c>
      <c r="FZ32" s="233">
        <f>IF(COUNTIF($BT32:$BV32, $GP$1)&gt;0, FZ$2, 0)</f>
        <v>0</v>
      </c>
      <c r="GA32" s="233">
        <f>IF(COUNTIF($BW32:$BY32, $GP$1)&gt;0, GA$2, 0)</f>
        <v>0</v>
      </c>
      <c r="GB32" s="233">
        <f>IF(COUNTIF($BZ32:$CB32, $GP$1)&gt;0, GB$2, 0)</f>
        <v>0</v>
      </c>
      <c r="GC32" s="233">
        <f>IF(COUNTIF($CC32:$CE32, $GP$1)&gt;0, GC$2, 0)</f>
        <v>0</v>
      </c>
      <c r="GD32" s="234">
        <f>IF(COUNTIF($CF32:$CH32, $GP$1)&gt;0, GD$2, 0)</f>
        <v>0</v>
      </c>
      <c r="GE32" s="235">
        <f>IF(COUNTIF($CI32:$CK32, $GP$1)&gt;0, GE$2, 0)</f>
        <v>0</v>
      </c>
      <c r="GF32" s="235">
        <f>IF(COUNTIF($CL32:$CN32, $GP$1)&gt;0, GF$2, 0)</f>
        <v>0</v>
      </c>
      <c r="GG32" s="235">
        <f>IF(COUNTIF($CO32:$CQ32, $GP$1)&gt;0, GG$2, 0)</f>
        <v>0</v>
      </c>
      <c r="GH32" s="235">
        <f>IF(COUNTIF($CR32:$CT32, $GP$1)&gt;0, GH$2, 0)</f>
        <v>0</v>
      </c>
      <c r="GI32" s="235">
        <f>IF(COUNTIF($CU32:$CW32, $GP$1)&gt;0, GI$2, 0)</f>
        <v>0</v>
      </c>
      <c r="GJ32" s="235">
        <f>IF(COUNTIF($CX32:$CZ32, $GP$1)&gt;0, GJ$2, 0)</f>
        <v>0</v>
      </c>
      <c r="GK32" s="235">
        <f>IF(COUNTIF($DA32:$DC32, $GP$1)&gt;0, GK$2, 0)</f>
        <v>0</v>
      </c>
      <c r="GL32" s="235">
        <f>IF(COUNTIF($DD32:$DF32, $GP$1)&gt;0, GL$2, 0)</f>
        <v>0</v>
      </c>
      <c r="GM32" s="235">
        <f>IF(COUNTIF($DG32:$DI32, $GP$1)&gt;0, GM$2, 0)</f>
        <v>0</v>
      </c>
      <c r="GN32" s="235">
        <f>IF(COUNTIF($DJ32:$DL32, $GP$1)&gt;0, GN$2, 0)</f>
        <v>0</v>
      </c>
      <c r="GO32" s="235">
        <f>IF(COUNTIF($DM32:$DO32, $GP$1)&gt;0, GO$2, 0)</f>
        <v>0</v>
      </c>
      <c r="GP32" s="236">
        <f t="shared" ref="GP32:GP34" si="94">SUM(FG32:GO32)</f>
        <v>0</v>
      </c>
      <c r="GQ32" s="237">
        <f t="shared" ref="GQ32:GQ34" si="95">IF(COUNTIF($N32:$Q32, HZ$1)&gt;0, GQ$2, 0)</f>
        <v>0</v>
      </c>
      <c r="GR32" s="229">
        <f t="shared" ref="GR32:GR34" si="96">IF(COUNTIF($R32:$U32, HZ$1)&gt;0, GR$2, 0)</f>
        <v>0</v>
      </c>
      <c r="GS32" s="229">
        <f t="shared" ref="GS32:GS34" si="97">IF(COUNTIF($V32:$Y32, HZ$1)&gt;0, GS$2, 0)</f>
        <v>0</v>
      </c>
      <c r="GT32" s="229">
        <f t="shared" ref="GT32:GT34" si="98">IF(COUNTIF($Z32:$AA32, HZ$1)&gt;0, GT$2, 0)</f>
        <v>0</v>
      </c>
      <c r="GU32" s="229">
        <f t="shared" ref="GU32:GU34" si="99">IF(COUNTIF($AB32:$AC32, HZ$1)&gt;0, GU$2, 0)</f>
        <v>0</v>
      </c>
      <c r="GV32" s="230">
        <f>IF(COUNTIF($AD32:$AF32, $HZ$1)&gt;0, GV$2, 0)</f>
        <v>0</v>
      </c>
      <c r="GW32" s="231">
        <f>IF(COUNTIF($AG32:$AI32, $HZ$1)&gt;0, GW$2, 0)</f>
        <v>0</v>
      </c>
      <c r="GX32" s="231">
        <f>IF(COUNTIF($AJ32:$AL32, $HZ$1)&gt;0, GX$2, 0)</f>
        <v>0</v>
      </c>
      <c r="GY32" s="231">
        <f>IF(COUNTIF($AM32:$AO32, $HZ$1)&gt;0, GY$2, 0)</f>
        <v>0</v>
      </c>
      <c r="GZ32" s="231">
        <f>IF(COUNTIF($AP32:$AR32, $HZ$1)&gt;0, GZ$2, 0)</f>
        <v>0</v>
      </c>
      <c r="HA32" s="231">
        <f>IF(COUNTIF($AS32:$AU32, $HZ$1)&gt;0, HA$2, 0)</f>
        <v>0</v>
      </c>
      <c r="HB32" s="231">
        <f>IF(COUNTIF($AV32:$AX32, $HZ$1)&gt;0, HB$2, 0)</f>
        <v>0</v>
      </c>
      <c r="HC32" s="231">
        <f>IF(COUNTIF($AY32:$BA32, $HZ$1)&gt;0, HC$2, 0)</f>
        <v>0</v>
      </c>
      <c r="HD32" s="231">
        <f>IF(COUNTIF($BB32:$BD32, $HZ$1)&gt;0, HD$2, 0)</f>
        <v>0</v>
      </c>
      <c r="HE32" s="232">
        <f>IF(COUNTIF($BE32:$BG32, $HZ$1)&gt;0, HE$2, 0)</f>
        <v>0</v>
      </c>
      <c r="HF32" s="233">
        <f>IF(COUNTIF($BH32:$BJ32, $HZ$1)&gt;0, HF$2, 0)</f>
        <v>0</v>
      </c>
      <c r="HG32" s="233">
        <f>IF(COUNTIF($BK32:$BM32, $HZ$1)&gt;0, HG$2, 0)</f>
        <v>0</v>
      </c>
      <c r="HH32" s="233">
        <f>IF(COUNTIF($BN32:$BP32, $HZ$1)&gt;0, HH$2, 0)</f>
        <v>0</v>
      </c>
      <c r="HI32" s="233">
        <f>IF(COUNTIF($BQ32:$BS32, $HZ$1)&gt;0, HI$2, 0)</f>
        <v>0</v>
      </c>
      <c r="HJ32" s="233">
        <f>IF(COUNTIF($BT32:$BV32, $HZ$1)&gt;0, HJ$2, 0)</f>
        <v>0</v>
      </c>
      <c r="HK32" s="233">
        <f>IF(COUNTIF($BW32:$BY32, $HZ$1)&gt;0, HK$2, 0)</f>
        <v>0</v>
      </c>
      <c r="HL32" s="233">
        <f>IF(COUNTIF($BZ32:$CB32, $HZ$1)&gt;0, HL$2, 0)</f>
        <v>0</v>
      </c>
      <c r="HM32" s="233">
        <f>IF(COUNTIF($CC32:$CE32, $HZ$1)&gt;0, HM$2, 0)</f>
        <v>0</v>
      </c>
      <c r="HN32" s="234">
        <f>IF(COUNTIF($CF32:$CH32, $HZ$1)&gt;0, HN$2, 0)</f>
        <v>0</v>
      </c>
      <c r="HO32" s="235">
        <f>IF(COUNTIF($CI32:$CK32, $HZ$1)&gt;0, HO$2, 0)</f>
        <v>0</v>
      </c>
      <c r="HP32" s="235">
        <f>IF(COUNTIF($CL32:$CN32, $HZ$1)&gt;0, HP$2, 0)</f>
        <v>0</v>
      </c>
      <c r="HQ32" s="235">
        <f>IF(COUNTIF($CO32:$CQ32, $HZ$1)&gt;0, HQ$2, 0)</f>
        <v>0</v>
      </c>
      <c r="HR32" s="235">
        <f>IF(COUNTIF($CR32:$CT32, $HZ$1)&gt;0, HR$2, 0)</f>
        <v>0</v>
      </c>
      <c r="HS32" s="235">
        <f>IF(COUNTIF($CU32:$CW32, $HZ$1)&gt;0, HS$2, 0)</f>
        <v>0</v>
      </c>
      <c r="HT32" s="235">
        <f>IF(COUNTIF($CX32:$CZ32, $HZ$1)&gt;0, HT$2, 0)</f>
        <v>0</v>
      </c>
      <c r="HU32" s="235">
        <f>IF(COUNTIF($DA32:$DC32, $HZ$1)&gt;0, HU$2, 0)</f>
        <v>0</v>
      </c>
      <c r="HV32" s="235">
        <f>IF(COUNTIF($DD32:$DF32, $HZ$1)&gt;0, HV$2, 0)</f>
        <v>0</v>
      </c>
      <c r="HW32" s="235">
        <f>IF(COUNTIF($DG32:$DI32, $HZ$1)&gt;0, HW$2, 0)</f>
        <v>0</v>
      </c>
      <c r="HX32" s="235">
        <f>IF(COUNTIF($DJ32:$DL32, $HZ$1)&gt;0, HX$2, 0)</f>
        <v>0</v>
      </c>
      <c r="HY32" s="235">
        <f>IF(COUNTIF($DM32:$DO32, $HZ$1)&gt;0, HY$2, 0)</f>
        <v>0</v>
      </c>
      <c r="HZ32" s="236">
        <f t="shared" ref="HZ32:HZ34" si="100">SUM(GQ32:HY32)</f>
        <v>0</v>
      </c>
      <c r="IA32" s="238"/>
      <c r="IB32" s="237">
        <f t="shared" ref="IB32:IB34" si="101">IF(MAX($N32:$Q32)&gt;=40, IB$2, 0)</f>
        <v>0</v>
      </c>
      <c r="IC32" s="229">
        <f t="shared" ref="IC32:IC34" si="102">IF(MAX($R32:$U32)&gt;=40, IC$2, 0)</f>
        <v>0</v>
      </c>
      <c r="ID32" s="229">
        <f t="shared" ref="ID32:ID34" si="103">IF(MAX($V32:$Y32)&gt;=40, ID$2, 0)</f>
        <v>0</v>
      </c>
      <c r="IE32" s="229">
        <f t="shared" ref="IE32:IE34" si="104">IF(MAX($Z32:$AA32)&gt;=40, IE$2, 0)</f>
        <v>0</v>
      </c>
      <c r="IF32" s="229">
        <f t="shared" ref="IF32:IF34" si="105">IF(MAX($AB32:$AC32)&gt;=40, IF$2, 0)</f>
        <v>0</v>
      </c>
      <c r="IG32" s="230">
        <f>IF(MAX($AD32:$AF32)&gt;=40, IG$2, 0)</f>
        <v>0</v>
      </c>
      <c r="IH32" s="231">
        <f>IF(MAX($AG32:$AI32)&gt;=40, IH$2, 0)</f>
        <v>0</v>
      </c>
      <c r="II32" s="231">
        <f>IF(MAX($AJ32:$AL32)&gt;=40, II$2, 0)</f>
        <v>0</v>
      </c>
      <c r="IJ32" s="231">
        <f>IF(MAX($AM32:$AO32)&gt;=40, IJ$2, 0)</f>
        <v>0</v>
      </c>
      <c r="IK32" s="231">
        <f>IF(MAX($AP32:$AR32)&gt;=40, IK$2, 0)</f>
        <v>0</v>
      </c>
      <c r="IL32" s="231">
        <f>IF(MAX($AS32:$AU32)&gt;=40, IL$2, 0)</f>
        <v>0</v>
      </c>
      <c r="IM32" s="231">
        <f>IF(MAX($AV32:$AX32)&gt;=40, IM$2, 0)</f>
        <v>0</v>
      </c>
      <c r="IN32" s="231">
        <f>IF(MAX($AY32:$BA32)&gt;=40, IN$2, 0)</f>
        <v>0</v>
      </c>
      <c r="IO32" s="231">
        <f>IF(MAX($BB32:$BD32)&gt;=40, IO$2, 0)</f>
        <v>0</v>
      </c>
      <c r="IP32" s="232">
        <f>IF(MAX($BE32:$BG32)&gt;=40, IP$2, 0)</f>
        <v>0</v>
      </c>
      <c r="IQ32" s="233">
        <f>IF(MAX($BH32:$BJ32)&gt;=40, IQ$2, 0)</f>
        <v>0</v>
      </c>
      <c r="IR32" s="233">
        <f>IF(MAX($BK32:$BM32)&gt;=40, IR$2, 0)</f>
        <v>0</v>
      </c>
      <c r="IS32" s="233">
        <f>IF(MAX($BN32:$BP32)&gt;=40, IS$2, 0)</f>
        <v>0</v>
      </c>
      <c r="IT32" s="233">
        <f>IF(MAX($BQ32:$BS32)&gt;=40, IT$2, 0)</f>
        <v>0</v>
      </c>
      <c r="IU32" s="233">
        <f>IF(MAX($BT32:$BV32)&gt;=40, IU$2, 0)</f>
        <v>0</v>
      </c>
      <c r="IV32" s="233">
        <f>IF(MAX($BW32:$BY32)&gt;=40, IV$2, 0)</f>
        <v>0</v>
      </c>
      <c r="IW32" s="233">
        <f>IF(MAX($BZ32:$CB32)&gt;=40, IW$2, 0)</f>
        <v>0</v>
      </c>
      <c r="IX32" s="233">
        <f>IF(MAX($CC32:$CE32)&gt;=40, IX$2, 0)</f>
        <v>0</v>
      </c>
      <c r="IY32" s="234">
        <f>IF(MAX($CF32:$CH32)&gt;=40, IY$2, 0)</f>
        <v>0</v>
      </c>
      <c r="IZ32" s="235">
        <f>IF(MAX($CI32:$CK32)&gt;=40, IZ$2, 0)</f>
        <v>0</v>
      </c>
      <c r="JA32" s="235">
        <f>IF(MAX($CL32:$CN32)&gt;=40, JA$2, 0)</f>
        <v>0</v>
      </c>
      <c r="JB32" s="235">
        <f>IF(MAX($CO32:$CQ32)&gt;=40, JB$2, 0)</f>
        <v>0</v>
      </c>
      <c r="JC32" s="235">
        <f>IF(MAX($CR32:$CT32)&gt;=40, JC$2, 0)</f>
        <v>0</v>
      </c>
      <c r="JD32" s="235">
        <f>IF(MAX($CU32:$CW32)&gt;=40, JD$2, 0)</f>
        <v>0</v>
      </c>
      <c r="JE32" s="235">
        <f>IF(MAX($CX32:$CZ32)&gt;=40, JE$2, 0)</f>
        <v>0</v>
      </c>
      <c r="JF32" s="235">
        <f>IF(MAX($DA32:$DC32)&gt;=40, JF$2, 0)</f>
        <v>0</v>
      </c>
      <c r="JG32" s="235">
        <f>IF(MAX($DD32:$DF32)&gt;=40, JG$2, 0)</f>
        <v>0</v>
      </c>
      <c r="JH32" s="235">
        <f>IF(MAX($DG32:$DI32)&gt;=40, JH$2, 0)</f>
        <v>0</v>
      </c>
      <c r="JI32" s="235">
        <f>IF(MAX($DJ32:$DL32)&gt;=40, JI$2, 0)</f>
        <v>0</v>
      </c>
      <c r="JJ32" s="235">
        <f>IF(MAX($DM32:$DO32)&gt;=40, JJ$2, 0)</f>
        <v>0</v>
      </c>
      <c r="JK32" s="392">
        <f>SUM(IG32:IW32, IY32:JJ32)</f>
        <v>0</v>
      </c>
      <c r="JL32" s="392">
        <f>SUM(IB32:IF32, IX32)</f>
        <v>0</v>
      </c>
    </row>
    <row r="33" spans="2:272" ht="15" customHeight="1" x14ac:dyDescent="0.25">
      <c r="B33" s="368">
        <v>2</v>
      </c>
      <c r="C33" s="12"/>
      <c r="D33" s="399"/>
      <c r="E33" s="17"/>
      <c r="F33" s="6"/>
      <c r="G33" s="17"/>
      <c r="H33" s="17"/>
      <c r="I33" s="20"/>
      <c r="J33" s="6"/>
      <c r="K33" s="6"/>
      <c r="L33" s="400"/>
      <c r="M33" s="401"/>
      <c r="N33" s="21"/>
      <c r="O33" s="103"/>
      <c r="P33" s="103"/>
      <c r="Q33" s="267"/>
      <c r="R33" s="21"/>
      <c r="S33" s="103"/>
      <c r="T33" s="103"/>
      <c r="U33" s="283"/>
      <c r="V33" s="21"/>
      <c r="W33" s="103"/>
      <c r="X33" s="103"/>
      <c r="Y33" s="267"/>
      <c r="Z33" s="21"/>
      <c r="AA33" s="267"/>
      <c r="AB33" s="21"/>
      <c r="AC33" s="267"/>
      <c r="AD33" s="21"/>
      <c r="AE33" s="103"/>
      <c r="AF33" s="267"/>
      <c r="AG33" s="21"/>
      <c r="AH33" s="103"/>
      <c r="AI33" s="267"/>
      <c r="AJ33" s="21"/>
      <c r="AK33" s="103"/>
      <c r="AL33" s="267"/>
      <c r="AM33" s="21"/>
      <c r="AN33" s="103"/>
      <c r="AO33" s="267"/>
      <c r="AP33" s="21"/>
      <c r="AQ33" s="103"/>
      <c r="AR33" s="267"/>
      <c r="AS33" s="21"/>
      <c r="AT33" s="103"/>
      <c r="AU33" s="267"/>
      <c r="AV33" s="21"/>
      <c r="AW33" s="103"/>
      <c r="AX33" s="267"/>
      <c r="AY33" s="21"/>
      <c r="AZ33" s="103"/>
      <c r="BA33" s="267"/>
      <c r="BB33" s="21"/>
      <c r="BC33" s="103"/>
      <c r="BD33" s="267"/>
      <c r="BE33" s="21"/>
      <c r="BF33" s="103"/>
      <c r="BG33" s="267"/>
      <c r="BH33" s="21"/>
      <c r="BI33" s="103"/>
      <c r="BJ33" s="267"/>
      <c r="BK33" s="21"/>
      <c r="BL33" s="103"/>
      <c r="BM33" s="267"/>
      <c r="BN33" s="21"/>
      <c r="BO33" s="103"/>
      <c r="BP33" s="267"/>
      <c r="BQ33" s="21"/>
      <c r="BR33" s="103"/>
      <c r="BS33" s="267"/>
      <c r="BT33" s="21"/>
      <c r="BU33" s="103"/>
      <c r="BV33" s="267"/>
      <c r="BW33" s="21"/>
      <c r="BX33" s="103"/>
      <c r="BY33" s="267"/>
      <c r="BZ33" s="21"/>
      <c r="CA33" s="103"/>
      <c r="CB33" s="267"/>
      <c r="CC33" s="21"/>
      <c r="CD33" s="284"/>
      <c r="CE33" s="267"/>
      <c r="CF33" s="21"/>
      <c r="CG33" s="103"/>
      <c r="CH33" s="267"/>
      <c r="CI33" s="21"/>
      <c r="CJ33" s="103"/>
      <c r="CK33" s="267"/>
      <c r="CL33" s="21"/>
      <c r="CM33" s="103"/>
      <c r="CN33" s="103"/>
      <c r="CO33" s="103"/>
      <c r="CP33" s="103"/>
      <c r="CQ33" s="267"/>
      <c r="CR33" s="21"/>
      <c r="CS33" s="103"/>
      <c r="CT33" s="267"/>
      <c r="CU33" s="21"/>
      <c r="CV33" s="103"/>
      <c r="CW33" s="267"/>
      <c r="CX33" s="21"/>
      <c r="CY33" s="103"/>
      <c r="CZ33" s="267"/>
      <c r="DA33" s="21"/>
      <c r="DB33" s="103"/>
      <c r="DC33" s="267"/>
      <c r="DD33" s="21"/>
      <c r="DE33" s="103"/>
      <c r="DF33" s="267"/>
      <c r="DG33" s="21"/>
      <c r="DH33" s="103"/>
      <c r="DI33" s="267"/>
      <c r="DJ33" s="21"/>
      <c r="DK33" s="103"/>
      <c r="DL33" s="267"/>
      <c r="DM33" s="21"/>
      <c r="DN33" s="103"/>
      <c r="DO33" s="267"/>
      <c r="DP33" s="213"/>
      <c r="DQ33" s="212"/>
      <c r="DR33" s="212"/>
      <c r="DS33" s="279" t="e">
        <f>AVERAGE(BE33:DI33)</f>
        <v>#DIV/0!</v>
      </c>
      <c r="DT33" s="214"/>
      <c r="DU33" s="215" t="e">
        <f t="shared" si="82"/>
        <v>#DIV/0!</v>
      </c>
      <c r="DV33" s="58">
        <f>COUNTIF(N33:DI33, DV$1)+COUNTIF(N33:DI33, DV$2)</f>
        <v>0</v>
      </c>
      <c r="DW33" s="228">
        <f t="shared" si="83"/>
        <v>0</v>
      </c>
      <c r="DX33" s="229">
        <f t="shared" si="84"/>
        <v>0</v>
      </c>
      <c r="DY33" s="229">
        <f t="shared" si="85"/>
        <v>0</v>
      </c>
      <c r="DZ33" s="229">
        <f t="shared" si="86"/>
        <v>0</v>
      </c>
      <c r="EA33" s="229">
        <f t="shared" si="87"/>
        <v>0</v>
      </c>
      <c r="EB33" s="230">
        <f>IF(COUNTIF($AD33:$AF33, $FF$1)&gt;0, EB$2, 0)</f>
        <v>0</v>
      </c>
      <c r="EC33" s="231">
        <f>IF(COUNTIF($AG33:$AI33, $FF$1)&gt;0, EC$2, 0)</f>
        <v>0</v>
      </c>
      <c r="ED33" s="231">
        <f>IF(COUNTIF($AJ33:$AL33, $FF$1)&gt;0, ED$2, 0)</f>
        <v>0</v>
      </c>
      <c r="EE33" s="231">
        <f>IF(COUNTIF($AM33:$AO33, $FF$1)&gt;0, EE$2, 0)</f>
        <v>0</v>
      </c>
      <c r="EF33" s="231">
        <f>IF(COUNTIF($AP33:$AR33, $FF$1)&gt;0, EF$2, 0)</f>
        <v>0</v>
      </c>
      <c r="EG33" s="231">
        <f>IF(COUNTIF($AS33:$AU33, $FF$1)&gt;0, EG$2, 0)</f>
        <v>0</v>
      </c>
      <c r="EH33" s="231">
        <f>IF(COUNTIF($AV33:$AX33, $FF$1)&gt;0, EH$2, 0)</f>
        <v>0</v>
      </c>
      <c r="EI33" s="231">
        <f>IF(COUNTIF($AY33:$BA33, $FF$1)&gt;0, EI$2, 0)</f>
        <v>0</v>
      </c>
      <c r="EJ33" s="231">
        <f>IF(COUNTIF($BB33:$BD33, $FF$1)&gt;0, EJ$2, 0)</f>
        <v>0</v>
      </c>
      <c r="EK33" s="232">
        <f>IF(COUNTIF($BE33:$BG33, $FF$1)&gt;0, EK$2, 0)</f>
        <v>0</v>
      </c>
      <c r="EL33" s="233">
        <f>IF(COUNTIF($BH33:$BJ33, $FF$1)&gt;0, EL$2, 0)</f>
        <v>0</v>
      </c>
      <c r="EM33" s="233">
        <f>IF(COUNTIF($BK33:$BM33, $FF$1)&gt;0, EM$2, 0)</f>
        <v>0</v>
      </c>
      <c r="EN33" s="233">
        <f>IF(COUNTIF($BN33:$BP33, $FF$1)&gt;0, EN$2, 0)</f>
        <v>0</v>
      </c>
      <c r="EO33" s="233">
        <f>IF(COUNTIF($BQ33:$BS33, $FF$1)&gt;0, EO$2, 0)</f>
        <v>0</v>
      </c>
      <c r="EP33" s="233">
        <f>IF(COUNTIF($BT33:$BV33, $FF$1)&gt;0, EP$2, 0)</f>
        <v>0</v>
      </c>
      <c r="EQ33" s="233">
        <f>IF(COUNTIF($BW33:$BY33, $FF$1)&gt;0, EQ$2, 0)</f>
        <v>0</v>
      </c>
      <c r="ER33" s="233">
        <f>IF(COUNTIF($BZ33:$CB33, $FF$1)&gt;0, ER$2, 0)</f>
        <v>0</v>
      </c>
      <c r="ES33" s="233">
        <f>IF(COUNTIF($CC33:$CE33, $FF$1)&gt;0, ES$2, 0)</f>
        <v>0</v>
      </c>
      <c r="ET33" s="234">
        <f>IF(COUNTIF($CF33:$CH33, $FF$1)&gt;0, ET$2, 0)</f>
        <v>0</v>
      </c>
      <c r="EU33" s="235">
        <f>IF(COUNTIF($CI33:$CK33, $FF$1)&gt;0, EU$2, 0)</f>
        <v>0</v>
      </c>
      <c r="EV33" s="235">
        <f>IF(COUNTIF($CL33:$CN33, $FF$1)&gt;0, EV$2, 0)</f>
        <v>0</v>
      </c>
      <c r="EW33" s="235">
        <f>IF(COUNTIF($CO33:$CQ33, $FF$1)&gt;0, EW$2, 0)</f>
        <v>0</v>
      </c>
      <c r="EX33" s="235">
        <f>IF(COUNTIF($CR33:$CT33, $FF$1)&gt;0, EX$2, 0)</f>
        <v>0</v>
      </c>
      <c r="EY33" s="235">
        <f>IF(COUNTIF($CU33:$CW33, $FF$1)&gt;0, EY$2, 0)</f>
        <v>0</v>
      </c>
      <c r="EZ33" s="235">
        <f>IF(COUNTIF($CX33:$CZ33, $FF$1)&gt;0, EZ$2, 0)</f>
        <v>0</v>
      </c>
      <c r="FA33" s="235">
        <f>IF(COUNTIF($DA33:$DC33, $FF$1)&gt;0, FA$2, 0)</f>
        <v>0</v>
      </c>
      <c r="FB33" s="235">
        <f>IF(COUNTIF($DD33:$DF33, $FF$1)&gt;0, FB$2, 0)</f>
        <v>0</v>
      </c>
      <c r="FC33" s="235">
        <f>IF(COUNTIF($DG33:$DI33, $FF$1)&gt;0, FC$2, 0)</f>
        <v>0</v>
      </c>
      <c r="FD33" s="235">
        <f>IF(COUNTIF($DJ33:$DL33, $FF$1)&gt;0, FD$2, 0)</f>
        <v>0</v>
      </c>
      <c r="FE33" s="235">
        <f>IF(COUNTIF($DM33:$DO33, $FF$1)&gt;0, FE$2, 0)</f>
        <v>0</v>
      </c>
      <c r="FF33" s="236">
        <f t="shared" si="88"/>
        <v>0</v>
      </c>
      <c r="FG33" s="237">
        <f t="shared" si="89"/>
        <v>0</v>
      </c>
      <c r="FH33" s="229">
        <f t="shared" si="90"/>
        <v>0</v>
      </c>
      <c r="FI33" s="229">
        <f t="shared" si="91"/>
        <v>0</v>
      </c>
      <c r="FJ33" s="229">
        <f t="shared" si="92"/>
        <v>0</v>
      </c>
      <c r="FK33" s="229">
        <f t="shared" si="93"/>
        <v>0</v>
      </c>
      <c r="FL33" s="230">
        <f>IF(COUNTIF($AD33:$AF33, $GP$1)&gt;0, FL$2, 0)</f>
        <v>0</v>
      </c>
      <c r="FM33" s="231">
        <f>IF(COUNTIF($AG33:$AI33, $GP$1)&gt;0, FM$2, 0)</f>
        <v>0</v>
      </c>
      <c r="FN33" s="231">
        <f>IF(COUNTIF($AJ33:$AL33, $GP$1)&gt;0, FN$2, 0)</f>
        <v>0</v>
      </c>
      <c r="FO33" s="231">
        <f>IF(COUNTIF($AM33:$AO33, $GP$1)&gt;0, FO$2, 0)</f>
        <v>0</v>
      </c>
      <c r="FP33" s="231">
        <f>IF(COUNTIF($AP33:$AR33, $GP$1)&gt;0, FP$2, 0)</f>
        <v>0</v>
      </c>
      <c r="FQ33" s="231">
        <f>IF(COUNTIF($AS33:$AU33, $GP$1)&gt;0, FQ$2, 0)</f>
        <v>0</v>
      </c>
      <c r="FR33" s="231">
        <f>IF(COUNTIF($AV33:$AX33, $GP$1)&gt;0, FR$2, 0)</f>
        <v>0</v>
      </c>
      <c r="FS33" s="231">
        <f>IF(COUNTIF($AY33:$BA33, $GP$1)&gt;0, FS$2, 0)</f>
        <v>0</v>
      </c>
      <c r="FT33" s="231">
        <f>IF(COUNTIF($BB33:$BD33, $GP$1)&gt;0, FT$2, 0)</f>
        <v>0</v>
      </c>
      <c r="FU33" s="232">
        <f>IF(COUNTIF($BE33:$BG33, $GP$1)&gt;0, FU$2, 0)</f>
        <v>0</v>
      </c>
      <c r="FV33" s="233">
        <f>IF(COUNTIF($BH33:$BJ33, $GP$1)&gt;0, FV$2, 0)</f>
        <v>0</v>
      </c>
      <c r="FW33" s="233">
        <f>IF(COUNTIF($BK33:$BM33, $GP$1)&gt;0, FW$2, 0)</f>
        <v>0</v>
      </c>
      <c r="FX33" s="233">
        <f>IF(COUNTIF($BN33:$BP33, $GP$1)&gt;0, FX$2, 0)</f>
        <v>0</v>
      </c>
      <c r="FY33" s="233">
        <f>IF(COUNTIF($BQ33:$BS33, $GP$1)&gt;0, FY$2, 0)</f>
        <v>0</v>
      </c>
      <c r="FZ33" s="233">
        <f>IF(COUNTIF($BT33:$BV33, $GP$1)&gt;0, FZ$2, 0)</f>
        <v>0</v>
      </c>
      <c r="GA33" s="233">
        <f>IF(COUNTIF($BW33:$BY33, $GP$1)&gt;0, GA$2, 0)</f>
        <v>0</v>
      </c>
      <c r="GB33" s="233">
        <f>IF(COUNTIF($BZ33:$CB33, $GP$1)&gt;0, GB$2, 0)</f>
        <v>0</v>
      </c>
      <c r="GC33" s="233">
        <f>IF(COUNTIF($CC33:$CE33, $GP$1)&gt;0, GC$2, 0)</f>
        <v>0</v>
      </c>
      <c r="GD33" s="234">
        <f>IF(COUNTIF($CF33:$CH33, $GP$1)&gt;0, GD$2, 0)</f>
        <v>0</v>
      </c>
      <c r="GE33" s="235">
        <f>IF(COUNTIF($CI33:$CK33, $GP$1)&gt;0, GE$2, 0)</f>
        <v>0</v>
      </c>
      <c r="GF33" s="235">
        <f>IF(COUNTIF($CL33:$CN33, $GP$1)&gt;0, GF$2, 0)</f>
        <v>0</v>
      </c>
      <c r="GG33" s="235">
        <f>IF(COUNTIF($CO33:$CQ33, $GP$1)&gt;0, GG$2, 0)</f>
        <v>0</v>
      </c>
      <c r="GH33" s="235">
        <f>IF(COUNTIF($CR33:$CT33, $GP$1)&gt;0, GH$2, 0)</f>
        <v>0</v>
      </c>
      <c r="GI33" s="235">
        <f>IF(COUNTIF($CU33:$CW33, $GP$1)&gt;0, GI$2, 0)</f>
        <v>0</v>
      </c>
      <c r="GJ33" s="235">
        <f>IF(COUNTIF($CX33:$CZ33, $GP$1)&gt;0, GJ$2, 0)</f>
        <v>0</v>
      </c>
      <c r="GK33" s="235">
        <f>IF(COUNTIF($DA33:$DC33, $GP$1)&gt;0, GK$2, 0)</f>
        <v>0</v>
      </c>
      <c r="GL33" s="235">
        <f>IF(COUNTIF($DD33:$DF33, $GP$1)&gt;0, GL$2, 0)</f>
        <v>0</v>
      </c>
      <c r="GM33" s="235">
        <f>IF(COUNTIF($DG33:$DI33, $GP$1)&gt;0, GM$2, 0)</f>
        <v>0</v>
      </c>
      <c r="GN33" s="235">
        <f>IF(COUNTIF($DJ33:$DL33, $GP$1)&gt;0, GN$2, 0)</f>
        <v>0</v>
      </c>
      <c r="GO33" s="235">
        <f>IF(COUNTIF($DM33:$DO33, $GP$1)&gt;0, GO$2, 0)</f>
        <v>0</v>
      </c>
      <c r="GP33" s="236">
        <f t="shared" si="94"/>
        <v>0</v>
      </c>
      <c r="GQ33" s="237">
        <f t="shared" si="95"/>
        <v>0</v>
      </c>
      <c r="GR33" s="229">
        <f t="shared" si="96"/>
        <v>0</v>
      </c>
      <c r="GS33" s="229">
        <f t="shared" si="97"/>
        <v>0</v>
      </c>
      <c r="GT33" s="229">
        <f t="shared" si="98"/>
        <v>0</v>
      </c>
      <c r="GU33" s="229">
        <f t="shared" si="99"/>
        <v>0</v>
      </c>
      <c r="GV33" s="230">
        <f>IF(COUNTIF($AD33:$AF33, $HZ$1)&gt;0, GV$2, 0)</f>
        <v>0</v>
      </c>
      <c r="GW33" s="231">
        <f>IF(COUNTIF($AG33:$AI33, $HZ$1)&gt;0, GW$2, 0)</f>
        <v>0</v>
      </c>
      <c r="GX33" s="231">
        <f>IF(COUNTIF($AJ33:$AL33, $HZ$1)&gt;0, GX$2, 0)</f>
        <v>0</v>
      </c>
      <c r="GY33" s="231">
        <f>IF(COUNTIF($AM33:$AO33, $HZ$1)&gt;0, GY$2, 0)</f>
        <v>0</v>
      </c>
      <c r="GZ33" s="231">
        <f>IF(COUNTIF($AP33:$AR33, $HZ$1)&gt;0, GZ$2, 0)</f>
        <v>0</v>
      </c>
      <c r="HA33" s="231">
        <f>IF(COUNTIF($AS33:$AU33, $HZ$1)&gt;0, HA$2, 0)</f>
        <v>0</v>
      </c>
      <c r="HB33" s="231">
        <f>IF(COUNTIF($AV33:$AX33, $HZ$1)&gt;0, HB$2, 0)</f>
        <v>0</v>
      </c>
      <c r="HC33" s="231">
        <f>IF(COUNTIF($AY33:$BA33, $HZ$1)&gt;0, HC$2, 0)</f>
        <v>0</v>
      </c>
      <c r="HD33" s="231">
        <f>IF(COUNTIF($BB33:$BD33, $HZ$1)&gt;0, HD$2, 0)</f>
        <v>0</v>
      </c>
      <c r="HE33" s="232">
        <f>IF(COUNTIF($BE33:$BG33, $HZ$1)&gt;0, HE$2, 0)</f>
        <v>0</v>
      </c>
      <c r="HF33" s="233">
        <f>IF(COUNTIF($BH33:$BJ33, $HZ$1)&gt;0, HF$2, 0)</f>
        <v>0</v>
      </c>
      <c r="HG33" s="233">
        <f>IF(COUNTIF($BK33:$BM33, $HZ$1)&gt;0, HG$2, 0)</f>
        <v>0</v>
      </c>
      <c r="HH33" s="233">
        <f>IF(COUNTIF($BN33:$BP33, $HZ$1)&gt;0, HH$2, 0)</f>
        <v>0</v>
      </c>
      <c r="HI33" s="233">
        <f>IF(COUNTIF($BQ33:$BS33, $HZ$1)&gt;0, HI$2, 0)</f>
        <v>0</v>
      </c>
      <c r="HJ33" s="233">
        <f>IF(COUNTIF($BT33:$BV33, $HZ$1)&gt;0, HJ$2, 0)</f>
        <v>0</v>
      </c>
      <c r="HK33" s="233">
        <f>IF(COUNTIF($BW33:$BY33, $HZ$1)&gt;0, HK$2, 0)</f>
        <v>0</v>
      </c>
      <c r="HL33" s="233">
        <f>IF(COUNTIF($BZ33:$CB33, $HZ$1)&gt;0, HL$2, 0)</f>
        <v>0</v>
      </c>
      <c r="HM33" s="233">
        <f>IF(COUNTIF($CC33:$CE33, $HZ$1)&gt;0, HM$2, 0)</f>
        <v>0</v>
      </c>
      <c r="HN33" s="234">
        <f>IF(COUNTIF($CF33:$CH33, $HZ$1)&gt;0, HN$2, 0)</f>
        <v>0</v>
      </c>
      <c r="HO33" s="235">
        <f>IF(COUNTIF($CI33:$CK33, $HZ$1)&gt;0, HO$2, 0)</f>
        <v>0</v>
      </c>
      <c r="HP33" s="235">
        <f>IF(COUNTIF($CL33:$CN33, $HZ$1)&gt;0, HP$2, 0)</f>
        <v>0</v>
      </c>
      <c r="HQ33" s="235">
        <f>IF(COUNTIF($CO33:$CQ33, $HZ$1)&gt;0, HQ$2, 0)</f>
        <v>0</v>
      </c>
      <c r="HR33" s="235">
        <f>IF(COUNTIF($CR33:$CT33, $HZ$1)&gt;0, HR$2, 0)</f>
        <v>0</v>
      </c>
      <c r="HS33" s="235">
        <f>IF(COUNTIF($CU33:$CW33, $HZ$1)&gt;0, HS$2, 0)</f>
        <v>0</v>
      </c>
      <c r="HT33" s="235">
        <f>IF(COUNTIF($CX33:$CZ33, $HZ$1)&gt;0, HT$2, 0)</f>
        <v>0</v>
      </c>
      <c r="HU33" s="235">
        <f>IF(COUNTIF($DA33:$DC33, $HZ$1)&gt;0, HU$2, 0)</f>
        <v>0</v>
      </c>
      <c r="HV33" s="235">
        <f>IF(COUNTIF($DD33:$DF33, $HZ$1)&gt;0, HV$2, 0)</f>
        <v>0</v>
      </c>
      <c r="HW33" s="235">
        <f>IF(COUNTIF($DG33:$DI33, $HZ$1)&gt;0, HW$2, 0)</f>
        <v>0</v>
      </c>
      <c r="HX33" s="235">
        <f>IF(COUNTIF($DJ33:$DL33, $HZ$1)&gt;0, HX$2, 0)</f>
        <v>0</v>
      </c>
      <c r="HY33" s="235">
        <f>IF(COUNTIF($DM33:$DO33, $HZ$1)&gt;0, HY$2, 0)</f>
        <v>0</v>
      </c>
      <c r="HZ33" s="236">
        <f t="shared" si="100"/>
        <v>0</v>
      </c>
      <c r="IA33" s="238"/>
      <c r="IB33" s="237">
        <f t="shared" si="101"/>
        <v>0</v>
      </c>
      <c r="IC33" s="229">
        <f t="shared" si="102"/>
        <v>0</v>
      </c>
      <c r="ID33" s="229">
        <f t="shared" si="103"/>
        <v>0</v>
      </c>
      <c r="IE33" s="229">
        <f t="shared" si="104"/>
        <v>0</v>
      </c>
      <c r="IF33" s="229">
        <f t="shared" si="105"/>
        <v>0</v>
      </c>
      <c r="IG33" s="230">
        <f>IF(MAX($AD33:$AF33)&gt;=40, IG$2, 0)</f>
        <v>0</v>
      </c>
      <c r="IH33" s="231">
        <f>IF(MAX($AG33:$AI33)&gt;=40, IH$2, 0)</f>
        <v>0</v>
      </c>
      <c r="II33" s="231">
        <f>IF(MAX($AJ33:$AL33)&gt;=40, II$2, 0)</f>
        <v>0</v>
      </c>
      <c r="IJ33" s="231">
        <f>IF(MAX($AM33:$AO33)&gt;=40, IJ$2, 0)</f>
        <v>0</v>
      </c>
      <c r="IK33" s="231">
        <f>IF(MAX($AP33:$AR33)&gt;=40, IK$2, 0)</f>
        <v>0</v>
      </c>
      <c r="IL33" s="231">
        <f>IF(MAX($AS33:$AU33)&gt;=40, IL$2, 0)</f>
        <v>0</v>
      </c>
      <c r="IM33" s="231">
        <f>IF(MAX($AV33:$AX33)&gt;=40, IM$2, 0)</f>
        <v>0</v>
      </c>
      <c r="IN33" s="231">
        <f>IF(MAX($AY33:$BA33)&gt;=40, IN$2, 0)</f>
        <v>0</v>
      </c>
      <c r="IO33" s="231">
        <f>IF(MAX($BB33:$BD33)&gt;=40, IO$2, 0)</f>
        <v>0</v>
      </c>
      <c r="IP33" s="232">
        <f>IF(MAX($BE33:$BG33)&gt;=40, IP$2, 0)</f>
        <v>0</v>
      </c>
      <c r="IQ33" s="233">
        <f>IF(MAX($BH33:$BJ33)&gt;=40, IQ$2, 0)</f>
        <v>0</v>
      </c>
      <c r="IR33" s="233">
        <f>IF(MAX($BK33:$BM33)&gt;=40, IR$2, 0)</f>
        <v>0</v>
      </c>
      <c r="IS33" s="233">
        <f>IF(MAX($BN33:$BP33)&gt;=40, IS$2, 0)</f>
        <v>0</v>
      </c>
      <c r="IT33" s="233">
        <f>IF(MAX($BQ33:$BS33)&gt;=40, IT$2, 0)</f>
        <v>0</v>
      </c>
      <c r="IU33" s="233">
        <f>IF(MAX($BT33:$BV33)&gt;=40, IU$2, 0)</f>
        <v>0</v>
      </c>
      <c r="IV33" s="233">
        <f>IF(MAX($BW33:$BY33)&gt;=40, IV$2, 0)</f>
        <v>0</v>
      </c>
      <c r="IW33" s="233">
        <f>IF(MAX($BZ33:$CB33)&gt;=40, IW$2, 0)</f>
        <v>0</v>
      </c>
      <c r="IX33" s="233">
        <f>IF(MAX($CC33:$CE33)&gt;=40, IX$2, 0)</f>
        <v>0</v>
      </c>
      <c r="IY33" s="234">
        <f>IF(MAX($CF33:$CH33)&gt;=40, IY$2, 0)</f>
        <v>0</v>
      </c>
      <c r="IZ33" s="235">
        <f>IF(MAX($CI33:$CK33)&gt;=40, IZ$2, 0)</f>
        <v>0</v>
      </c>
      <c r="JA33" s="235">
        <f>IF(MAX($CL33:$CN33)&gt;=40, JA$2, 0)</f>
        <v>0</v>
      </c>
      <c r="JB33" s="235">
        <f>IF(MAX($CO33:$CQ33)&gt;=40, JB$2, 0)</f>
        <v>0</v>
      </c>
      <c r="JC33" s="235">
        <f>IF(MAX($CR33:$CT33)&gt;=40, JC$2, 0)</f>
        <v>0</v>
      </c>
      <c r="JD33" s="235">
        <f>IF(MAX($CU33:$CW33)&gt;=40, JD$2, 0)</f>
        <v>0</v>
      </c>
      <c r="JE33" s="235">
        <f>IF(MAX($CX33:$CZ33)&gt;=40, JE$2, 0)</f>
        <v>0</v>
      </c>
      <c r="JF33" s="235">
        <f>IF(MAX($DA33:$DC33)&gt;=40, JF$2, 0)</f>
        <v>0</v>
      </c>
      <c r="JG33" s="235">
        <f>IF(MAX($DD33:$DF33)&gt;=40, JG$2, 0)</f>
        <v>0</v>
      </c>
      <c r="JH33" s="235">
        <f>IF(MAX($DG33:$DI33)&gt;=40, JH$2, 0)</f>
        <v>0</v>
      </c>
      <c r="JI33" s="235">
        <f>IF(MAX($DJ33:$DL33)&gt;=40, JI$2, 0)</f>
        <v>0</v>
      </c>
      <c r="JJ33" s="235">
        <f>IF(MAX($DM33:$DO33)&gt;=40, JJ$2, 0)</f>
        <v>0</v>
      </c>
      <c r="JK33" s="392">
        <f>SUM(IG33:IW33, IY33:JJ33)</f>
        <v>0</v>
      </c>
      <c r="JL33" s="392">
        <f>SUM(IB33:IF33, IX33)</f>
        <v>0</v>
      </c>
    </row>
    <row r="34" spans="2:272" ht="15" customHeight="1" x14ac:dyDescent="0.25">
      <c r="B34" s="368">
        <v>3</v>
      </c>
      <c r="C34" s="12"/>
      <c r="D34" s="399"/>
      <c r="E34" s="17"/>
      <c r="F34" s="6"/>
      <c r="G34" s="17"/>
      <c r="H34" s="17"/>
      <c r="I34" s="20"/>
      <c r="J34" s="6"/>
      <c r="K34" s="6"/>
      <c r="L34" s="400"/>
      <c r="M34" s="401"/>
      <c r="N34" s="21"/>
      <c r="O34" s="103"/>
      <c r="P34" s="103"/>
      <c r="Q34" s="267"/>
      <c r="R34" s="21"/>
      <c r="S34" s="103"/>
      <c r="T34" s="103"/>
      <c r="U34" s="283"/>
      <c r="V34" s="21"/>
      <c r="W34" s="103"/>
      <c r="X34" s="103"/>
      <c r="Y34" s="267"/>
      <c r="Z34" s="21"/>
      <c r="AA34" s="267"/>
      <c r="AB34" s="21"/>
      <c r="AC34" s="267"/>
      <c r="AD34" s="21"/>
      <c r="AE34" s="103"/>
      <c r="AF34" s="267"/>
      <c r="AG34" s="21"/>
      <c r="AH34" s="103"/>
      <c r="AI34" s="267"/>
      <c r="AJ34" s="21"/>
      <c r="AK34" s="103"/>
      <c r="AL34" s="267"/>
      <c r="AM34" s="21"/>
      <c r="AN34" s="103"/>
      <c r="AO34" s="267"/>
      <c r="AP34" s="21"/>
      <c r="AQ34" s="103"/>
      <c r="AR34" s="267"/>
      <c r="AS34" s="21"/>
      <c r="AT34" s="103"/>
      <c r="AU34" s="267"/>
      <c r="AV34" s="21"/>
      <c r="AW34" s="103"/>
      <c r="AX34" s="267"/>
      <c r="AY34" s="21"/>
      <c r="AZ34" s="103"/>
      <c r="BA34" s="267"/>
      <c r="BB34" s="21"/>
      <c r="BC34" s="103"/>
      <c r="BD34" s="267"/>
      <c r="BE34" s="21"/>
      <c r="BF34" s="103"/>
      <c r="BG34" s="267"/>
      <c r="BH34" s="21"/>
      <c r="BI34" s="103"/>
      <c r="BJ34" s="267"/>
      <c r="BK34" s="21"/>
      <c r="BL34" s="103"/>
      <c r="BM34" s="267"/>
      <c r="BN34" s="21"/>
      <c r="BO34" s="103"/>
      <c r="BP34" s="267"/>
      <c r="BQ34" s="21"/>
      <c r="BR34" s="103"/>
      <c r="BS34" s="267"/>
      <c r="BT34" s="21"/>
      <c r="BU34" s="103"/>
      <c r="BV34" s="267"/>
      <c r="BW34" s="21"/>
      <c r="BX34" s="103"/>
      <c r="BY34" s="267"/>
      <c r="BZ34" s="21"/>
      <c r="CA34" s="103"/>
      <c r="CB34" s="267"/>
      <c r="CC34" s="21"/>
      <c r="CD34" s="284"/>
      <c r="CE34" s="267"/>
      <c r="CF34" s="21"/>
      <c r="CG34" s="103"/>
      <c r="CH34" s="267"/>
      <c r="CI34" s="21"/>
      <c r="CJ34" s="103"/>
      <c r="CK34" s="267"/>
      <c r="CL34" s="21"/>
      <c r="CM34" s="103"/>
      <c r="CN34" s="103"/>
      <c r="CO34" s="103"/>
      <c r="CP34" s="103"/>
      <c r="CQ34" s="267"/>
      <c r="CR34" s="21"/>
      <c r="CS34" s="103"/>
      <c r="CT34" s="267"/>
      <c r="CU34" s="21"/>
      <c r="CV34" s="103"/>
      <c r="CW34" s="267"/>
      <c r="CX34" s="21"/>
      <c r="CY34" s="103"/>
      <c r="CZ34" s="267"/>
      <c r="DA34" s="21"/>
      <c r="DB34" s="103"/>
      <c r="DC34" s="267"/>
      <c r="DD34" s="21"/>
      <c r="DE34" s="103"/>
      <c r="DF34" s="267"/>
      <c r="DG34" s="21"/>
      <c r="DH34" s="103"/>
      <c r="DI34" s="267"/>
      <c r="DJ34" s="21"/>
      <c r="DK34" s="103"/>
      <c r="DL34" s="267"/>
      <c r="DM34" s="21"/>
      <c r="DN34" s="103"/>
      <c r="DO34" s="267"/>
      <c r="DP34" s="213"/>
      <c r="DQ34" s="212"/>
      <c r="DR34" s="212"/>
      <c r="DS34" s="279" t="e">
        <f>AVERAGE(BE34:DI34)</f>
        <v>#DIV/0!</v>
      </c>
      <c r="DT34" s="214"/>
      <c r="DU34" s="215" t="e">
        <f t="shared" si="82"/>
        <v>#DIV/0!</v>
      </c>
      <c r="DV34" s="58">
        <f>COUNTIF(N34:DI34, DV$1)+COUNTIF(N34:DI34, DV$2)</f>
        <v>0</v>
      </c>
      <c r="DW34" s="228">
        <f t="shared" si="83"/>
        <v>0</v>
      </c>
      <c r="DX34" s="229">
        <f t="shared" si="84"/>
        <v>0</v>
      </c>
      <c r="DY34" s="229">
        <f t="shared" si="85"/>
        <v>0</v>
      </c>
      <c r="DZ34" s="229">
        <f t="shared" si="86"/>
        <v>0</v>
      </c>
      <c r="EA34" s="229">
        <f t="shared" si="87"/>
        <v>0</v>
      </c>
      <c r="EB34" s="230">
        <f>IF(COUNTIF($AD34:$AF34, $FF$1)&gt;0, EB$2, 0)</f>
        <v>0</v>
      </c>
      <c r="EC34" s="231">
        <f>IF(COUNTIF($AG34:$AI34, $FF$1)&gt;0, EC$2, 0)</f>
        <v>0</v>
      </c>
      <c r="ED34" s="231">
        <f>IF(COUNTIF($AJ34:$AL34, $FF$1)&gt;0, ED$2, 0)</f>
        <v>0</v>
      </c>
      <c r="EE34" s="231">
        <f>IF(COUNTIF($AM34:$AO34, $FF$1)&gt;0, EE$2, 0)</f>
        <v>0</v>
      </c>
      <c r="EF34" s="231">
        <f>IF(COUNTIF($AP34:$AR34, $FF$1)&gt;0, EF$2, 0)</f>
        <v>0</v>
      </c>
      <c r="EG34" s="231">
        <f>IF(COUNTIF($AS34:$AU34, $FF$1)&gt;0, EG$2, 0)</f>
        <v>0</v>
      </c>
      <c r="EH34" s="231">
        <f>IF(COUNTIF($AV34:$AX34, $FF$1)&gt;0, EH$2, 0)</f>
        <v>0</v>
      </c>
      <c r="EI34" s="231">
        <f>IF(COUNTIF($AY34:$BA34, $FF$1)&gt;0, EI$2, 0)</f>
        <v>0</v>
      </c>
      <c r="EJ34" s="231">
        <f>IF(COUNTIF($BB34:$BD34, $FF$1)&gt;0, EJ$2, 0)</f>
        <v>0</v>
      </c>
      <c r="EK34" s="232">
        <f>IF(COUNTIF($BE34:$BG34, $FF$1)&gt;0, EK$2, 0)</f>
        <v>0</v>
      </c>
      <c r="EL34" s="233">
        <f>IF(COUNTIF($BH34:$BJ34, $FF$1)&gt;0, EL$2, 0)</f>
        <v>0</v>
      </c>
      <c r="EM34" s="233">
        <f>IF(COUNTIF($BK34:$BM34, $FF$1)&gt;0, EM$2, 0)</f>
        <v>0</v>
      </c>
      <c r="EN34" s="233">
        <f>IF(COUNTIF($BN34:$BP34, $FF$1)&gt;0, EN$2, 0)</f>
        <v>0</v>
      </c>
      <c r="EO34" s="233">
        <f>IF(COUNTIF($BQ34:$BS34, $FF$1)&gt;0, EO$2, 0)</f>
        <v>0</v>
      </c>
      <c r="EP34" s="233">
        <f>IF(COUNTIF($BT34:$BV34, $FF$1)&gt;0, EP$2, 0)</f>
        <v>0</v>
      </c>
      <c r="EQ34" s="233">
        <f>IF(COUNTIF($BW34:$BY34, $FF$1)&gt;0, EQ$2, 0)</f>
        <v>0</v>
      </c>
      <c r="ER34" s="233">
        <f>IF(COUNTIF($BZ34:$CB34, $FF$1)&gt;0, ER$2, 0)</f>
        <v>0</v>
      </c>
      <c r="ES34" s="233">
        <f>IF(COUNTIF($CC34:$CE34, $FF$1)&gt;0, ES$2, 0)</f>
        <v>0</v>
      </c>
      <c r="ET34" s="234">
        <f>IF(COUNTIF($CF34:$CH34, $FF$1)&gt;0, ET$2, 0)</f>
        <v>0</v>
      </c>
      <c r="EU34" s="235">
        <f>IF(COUNTIF($CI34:$CK34, $FF$1)&gt;0, EU$2, 0)</f>
        <v>0</v>
      </c>
      <c r="EV34" s="235">
        <f>IF(COUNTIF($CL34:$CN34, $FF$1)&gt;0, EV$2, 0)</f>
        <v>0</v>
      </c>
      <c r="EW34" s="235">
        <f>IF(COUNTIF($CO34:$CQ34, $FF$1)&gt;0, EW$2, 0)</f>
        <v>0</v>
      </c>
      <c r="EX34" s="235">
        <f>IF(COUNTIF($CR34:$CT34, $FF$1)&gt;0, EX$2, 0)</f>
        <v>0</v>
      </c>
      <c r="EY34" s="235">
        <f>IF(COUNTIF($CU34:$CW34, $FF$1)&gt;0, EY$2, 0)</f>
        <v>0</v>
      </c>
      <c r="EZ34" s="235">
        <f>IF(COUNTIF($CX34:$CZ34, $FF$1)&gt;0, EZ$2, 0)</f>
        <v>0</v>
      </c>
      <c r="FA34" s="235">
        <f>IF(COUNTIF($DA34:$DC34, $FF$1)&gt;0, FA$2, 0)</f>
        <v>0</v>
      </c>
      <c r="FB34" s="235">
        <f>IF(COUNTIF($DD34:$DF34, $FF$1)&gt;0, FB$2, 0)</f>
        <v>0</v>
      </c>
      <c r="FC34" s="235">
        <f>IF(COUNTIF($DG34:$DI34, $FF$1)&gt;0, FC$2, 0)</f>
        <v>0</v>
      </c>
      <c r="FD34" s="235">
        <f>IF(COUNTIF($DJ34:$DL34, $FF$1)&gt;0, FD$2, 0)</f>
        <v>0</v>
      </c>
      <c r="FE34" s="235">
        <f>IF(COUNTIF($DM34:$DO34, $FF$1)&gt;0, FE$2, 0)</f>
        <v>0</v>
      </c>
      <c r="FF34" s="236">
        <f t="shared" si="88"/>
        <v>0</v>
      </c>
      <c r="FG34" s="237">
        <f t="shared" si="89"/>
        <v>0</v>
      </c>
      <c r="FH34" s="229">
        <f t="shared" si="90"/>
        <v>0</v>
      </c>
      <c r="FI34" s="229">
        <f t="shared" si="91"/>
        <v>0</v>
      </c>
      <c r="FJ34" s="229">
        <f t="shared" si="92"/>
        <v>0</v>
      </c>
      <c r="FK34" s="229">
        <f t="shared" si="93"/>
        <v>0</v>
      </c>
      <c r="FL34" s="230">
        <f>IF(COUNTIF($AD34:$AF34, $GP$1)&gt;0, FL$2, 0)</f>
        <v>0</v>
      </c>
      <c r="FM34" s="231">
        <f>IF(COUNTIF($AG34:$AI34, $GP$1)&gt;0, FM$2, 0)</f>
        <v>0</v>
      </c>
      <c r="FN34" s="231">
        <f>IF(COUNTIF($AJ34:$AL34, $GP$1)&gt;0, FN$2, 0)</f>
        <v>0</v>
      </c>
      <c r="FO34" s="231">
        <f>IF(COUNTIF($AM34:$AO34, $GP$1)&gt;0, FO$2, 0)</f>
        <v>0</v>
      </c>
      <c r="FP34" s="231">
        <f>IF(COUNTIF($AP34:$AR34, $GP$1)&gt;0, FP$2, 0)</f>
        <v>0</v>
      </c>
      <c r="FQ34" s="231">
        <f>IF(COUNTIF($AS34:$AU34, $GP$1)&gt;0, FQ$2, 0)</f>
        <v>0</v>
      </c>
      <c r="FR34" s="231">
        <f>IF(COUNTIF($AV34:$AX34, $GP$1)&gt;0, FR$2, 0)</f>
        <v>0</v>
      </c>
      <c r="FS34" s="231">
        <f>IF(COUNTIF($AY34:$BA34, $GP$1)&gt;0, FS$2, 0)</f>
        <v>0</v>
      </c>
      <c r="FT34" s="231">
        <f>IF(COUNTIF($BB34:$BD34, $GP$1)&gt;0, FT$2, 0)</f>
        <v>0</v>
      </c>
      <c r="FU34" s="232">
        <f>IF(COUNTIF($BE34:$BG34, $GP$1)&gt;0, FU$2, 0)</f>
        <v>0</v>
      </c>
      <c r="FV34" s="233">
        <f>IF(COUNTIF($BH34:$BJ34, $GP$1)&gt;0, FV$2, 0)</f>
        <v>0</v>
      </c>
      <c r="FW34" s="233">
        <f>IF(COUNTIF($BK34:$BM34, $GP$1)&gt;0, FW$2, 0)</f>
        <v>0</v>
      </c>
      <c r="FX34" s="233">
        <f>IF(COUNTIF($BN34:$BP34, $GP$1)&gt;0, FX$2, 0)</f>
        <v>0</v>
      </c>
      <c r="FY34" s="233">
        <f>IF(COUNTIF($BQ34:$BS34, $GP$1)&gt;0, FY$2, 0)</f>
        <v>0</v>
      </c>
      <c r="FZ34" s="233">
        <f>IF(COUNTIF($BT34:$BV34, $GP$1)&gt;0, FZ$2, 0)</f>
        <v>0</v>
      </c>
      <c r="GA34" s="233">
        <f>IF(COUNTIF($BW34:$BY34, $GP$1)&gt;0, GA$2, 0)</f>
        <v>0</v>
      </c>
      <c r="GB34" s="233">
        <f>IF(COUNTIF($BZ34:$CB34, $GP$1)&gt;0, GB$2, 0)</f>
        <v>0</v>
      </c>
      <c r="GC34" s="233">
        <f>IF(COUNTIF($CC34:$CE34, $GP$1)&gt;0, GC$2, 0)</f>
        <v>0</v>
      </c>
      <c r="GD34" s="234">
        <f>IF(COUNTIF($CF34:$CH34, $GP$1)&gt;0, GD$2, 0)</f>
        <v>0</v>
      </c>
      <c r="GE34" s="235">
        <f>IF(COUNTIF($CI34:$CK34, $GP$1)&gt;0, GE$2, 0)</f>
        <v>0</v>
      </c>
      <c r="GF34" s="235">
        <f>IF(COUNTIF($CL34:$CN34, $GP$1)&gt;0, GF$2, 0)</f>
        <v>0</v>
      </c>
      <c r="GG34" s="235">
        <f>IF(COUNTIF($CO34:$CQ34, $GP$1)&gt;0, GG$2, 0)</f>
        <v>0</v>
      </c>
      <c r="GH34" s="235">
        <f>IF(COUNTIF($CR34:$CT34, $GP$1)&gt;0, GH$2, 0)</f>
        <v>0</v>
      </c>
      <c r="GI34" s="235">
        <f>IF(COUNTIF($CU34:$CW34, $GP$1)&gt;0, GI$2, 0)</f>
        <v>0</v>
      </c>
      <c r="GJ34" s="235">
        <f>IF(COUNTIF($CX34:$CZ34, $GP$1)&gt;0, GJ$2, 0)</f>
        <v>0</v>
      </c>
      <c r="GK34" s="235">
        <f>IF(COUNTIF($DA34:$DC34, $GP$1)&gt;0, GK$2, 0)</f>
        <v>0</v>
      </c>
      <c r="GL34" s="235">
        <f>IF(COUNTIF($DD34:$DF34, $GP$1)&gt;0, GL$2, 0)</f>
        <v>0</v>
      </c>
      <c r="GM34" s="235">
        <f>IF(COUNTIF($DG34:$DI34, $GP$1)&gt;0, GM$2, 0)</f>
        <v>0</v>
      </c>
      <c r="GN34" s="235">
        <f>IF(COUNTIF($DJ34:$DL34, $GP$1)&gt;0, GN$2, 0)</f>
        <v>0</v>
      </c>
      <c r="GO34" s="235">
        <f>IF(COUNTIF($DM34:$DO34, $GP$1)&gt;0, GO$2, 0)</f>
        <v>0</v>
      </c>
      <c r="GP34" s="236">
        <f t="shared" si="94"/>
        <v>0</v>
      </c>
      <c r="GQ34" s="237">
        <f t="shared" si="95"/>
        <v>0</v>
      </c>
      <c r="GR34" s="229">
        <f t="shared" si="96"/>
        <v>0</v>
      </c>
      <c r="GS34" s="229">
        <f t="shared" si="97"/>
        <v>0</v>
      </c>
      <c r="GT34" s="229">
        <f t="shared" si="98"/>
        <v>0</v>
      </c>
      <c r="GU34" s="229">
        <f t="shared" si="99"/>
        <v>0</v>
      </c>
      <c r="GV34" s="230">
        <f>IF(COUNTIF($AD34:$AF34, $HZ$1)&gt;0, GV$2, 0)</f>
        <v>0</v>
      </c>
      <c r="GW34" s="231">
        <f>IF(COUNTIF($AG34:$AI34, $HZ$1)&gt;0, GW$2, 0)</f>
        <v>0</v>
      </c>
      <c r="GX34" s="231">
        <f>IF(COUNTIF($AJ34:$AL34, $HZ$1)&gt;0, GX$2, 0)</f>
        <v>0</v>
      </c>
      <c r="GY34" s="231">
        <f>IF(COUNTIF($AM34:$AO34, $HZ$1)&gt;0, GY$2, 0)</f>
        <v>0</v>
      </c>
      <c r="GZ34" s="231">
        <f>IF(COUNTIF($AP34:$AR34, $HZ$1)&gt;0, GZ$2, 0)</f>
        <v>0</v>
      </c>
      <c r="HA34" s="231">
        <f>IF(COUNTIF($AS34:$AU34, $HZ$1)&gt;0, HA$2, 0)</f>
        <v>0</v>
      </c>
      <c r="HB34" s="231">
        <f>IF(COUNTIF($AV34:$AX34, $HZ$1)&gt;0, HB$2, 0)</f>
        <v>0</v>
      </c>
      <c r="HC34" s="231">
        <f>IF(COUNTIF($AY34:$BA34, $HZ$1)&gt;0, HC$2, 0)</f>
        <v>0</v>
      </c>
      <c r="HD34" s="231">
        <f>IF(COUNTIF($BB34:$BD34, $HZ$1)&gt;0, HD$2, 0)</f>
        <v>0</v>
      </c>
      <c r="HE34" s="232">
        <f>IF(COUNTIF($BE34:$BG34, $HZ$1)&gt;0, HE$2, 0)</f>
        <v>0</v>
      </c>
      <c r="HF34" s="233">
        <f>IF(COUNTIF($BH34:$BJ34, $HZ$1)&gt;0, HF$2, 0)</f>
        <v>0</v>
      </c>
      <c r="HG34" s="233">
        <f>IF(COUNTIF($BK34:$BM34, $HZ$1)&gt;0, HG$2, 0)</f>
        <v>0</v>
      </c>
      <c r="HH34" s="233">
        <f>IF(COUNTIF($BN34:$BP34, $HZ$1)&gt;0, HH$2, 0)</f>
        <v>0</v>
      </c>
      <c r="HI34" s="233">
        <f>IF(COUNTIF($BQ34:$BS34, $HZ$1)&gt;0, HI$2, 0)</f>
        <v>0</v>
      </c>
      <c r="HJ34" s="233">
        <f>IF(COUNTIF($BT34:$BV34, $HZ$1)&gt;0, HJ$2, 0)</f>
        <v>0</v>
      </c>
      <c r="HK34" s="233">
        <f>IF(COUNTIF($BW34:$BY34, $HZ$1)&gt;0, HK$2, 0)</f>
        <v>0</v>
      </c>
      <c r="HL34" s="233">
        <f>IF(COUNTIF($BZ34:$CB34, $HZ$1)&gt;0, HL$2, 0)</f>
        <v>0</v>
      </c>
      <c r="HM34" s="233">
        <f>IF(COUNTIF($CC34:$CE34, $HZ$1)&gt;0, HM$2, 0)</f>
        <v>0</v>
      </c>
      <c r="HN34" s="234">
        <f>IF(COUNTIF($CF34:$CH34, $HZ$1)&gt;0, HN$2, 0)</f>
        <v>0</v>
      </c>
      <c r="HO34" s="235">
        <f>IF(COUNTIF($CI34:$CK34, $HZ$1)&gt;0, HO$2, 0)</f>
        <v>0</v>
      </c>
      <c r="HP34" s="235">
        <f>IF(COUNTIF($CL34:$CN34, $HZ$1)&gt;0, HP$2, 0)</f>
        <v>0</v>
      </c>
      <c r="HQ34" s="235">
        <f>IF(COUNTIF($CO34:$CQ34, $HZ$1)&gt;0, HQ$2, 0)</f>
        <v>0</v>
      </c>
      <c r="HR34" s="235">
        <f>IF(COUNTIF($CR34:$CT34, $HZ$1)&gt;0, HR$2, 0)</f>
        <v>0</v>
      </c>
      <c r="HS34" s="235">
        <f>IF(COUNTIF($CU34:$CW34, $HZ$1)&gt;0, HS$2, 0)</f>
        <v>0</v>
      </c>
      <c r="HT34" s="235">
        <f>IF(COUNTIF($CX34:$CZ34, $HZ$1)&gt;0, HT$2, 0)</f>
        <v>0</v>
      </c>
      <c r="HU34" s="235">
        <f>IF(COUNTIF($DA34:$DC34, $HZ$1)&gt;0, HU$2, 0)</f>
        <v>0</v>
      </c>
      <c r="HV34" s="235">
        <f>IF(COUNTIF($DD34:$DF34, $HZ$1)&gt;0, HV$2, 0)</f>
        <v>0</v>
      </c>
      <c r="HW34" s="235">
        <f>IF(COUNTIF($DG34:$DI34, $HZ$1)&gt;0, HW$2, 0)</f>
        <v>0</v>
      </c>
      <c r="HX34" s="235">
        <f>IF(COUNTIF($DJ34:$DL34, $HZ$1)&gt;0, HX$2, 0)</f>
        <v>0</v>
      </c>
      <c r="HY34" s="235">
        <f>IF(COUNTIF($DM34:$DO34, $HZ$1)&gt;0, HY$2, 0)</f>
        <v>0</v>
      </c>
      <c r="HZ34" s="236">
        <f t="shared" si="100"/>
        <v>0</v>
      </c>
      <c r="IA34" s="238"/>
      <c r="IB34" s="237">
        <f t="shared" si="101"/>
        <v>0</v>
      </c>
      <c r="IC34" s="229">
        <f t="shared" si="102"/>
        <v>0</v>
      </c>
      <c r="ID34" s="229">
        <f t="shared" si="103"/>
        <v>0</v>
      </c>
      <c r="IE34" s="229">
        <f t="shared" si="104"/>
        <v>0</v>
      </c>
      <c r="IF34" s="229">
        <f t="shared" si="105"/>
        <v>0</v>
      </c>
      <c r="IG34" s="230">
        <f>IF(MAX($AD34:$AF34)&gt;=40, IG$2, 0)</f>
        <v>0</v>
      </c>
      <c r="IH34" s="231">
        <f>IF(MAX($AG34:$AI34)&gt;=40, IH$2, 0)</f>
        <v>0</v>
      </c>
      <c r="II34" s="231">
        <f>IF(MAX($AJ34:$AL34)&gt;=40, II$2, 0)</f>
        <v>0</v>
      </c>
      <c r="IJ34" s="231">
        <f>IF(MAX($AM34:$AO34)&gt;=40, IJ$2, 0)</f>
        <v>0</v>
      </c>
      <c r="IK34" s="231">
        <f>IF(MAX($AP34:$AR34)&gt;=40, IK$2, 0)</f>
        <v>0</v>
      </c>
      <c r="IL34" s="231">
        <f>IF(MAX($AS34:$AU34)&gt;=40, IL$2, 0)</f>
        <v>0</v>
      </c>
      <c r="IM34" s="231">
        <f>IF(MAX($AV34:$AX34)&gt;=40, IM$2, 0)</f>
        <v>0</v>
      </c>
      <c r="IN34" s="231">
        <f>IF(MAX($AY34:$BA34)&gt;=40, IN$2, 0)</f>
        <v>0</v>
      </c>
      <c r="IO34" s="231">
        <f>IF(MAX($BB34:$BD34)&gt;=40, IO$2, 0)</f>
        <v>0</v>
      </c>
      <c r="IP34" s="232">
        <f>IF(MAX($BE34:$BG34)&gt;=40, IP$2, 0)</f>
        <v>0</v>
      </c>
      <c r="IQ34" s="233">
        <f>IF(MAX($BH34:$BJ34)&gt;=40, IQ$2, 0)</f>
        <v>0</v>
      </c>
      <c r="IR34" s="233">
        <f>IF(MAX($BK34:$BM34)&gt;=40, IR$2, 0)</f>
        <v>0</v>
      </c>
      <c r="IS34" s="233">
        <f>IF(MAX($BN34:$BP34)&gt;=40, IS$2, 0)</f>
        <v>0</v>
      </c>
      <c r="IT34" s="233">
        <f>IF(MAX($BQ34:$BS34)&gt;=40, IT$2, 0)</f>
        <v>0</v>
      </c>
      <c r="IU34" s="233">
        <f>IF(MAX($BT34:$BV34)&gt;=40, IU$2, 0)</f>
        <v>0</v>
      </c>
      <c r="IV34" s="233">
        <f>IF(MAX($BW34:$BY34)&gt;=40, IV$2, 0)</f>
        <v>0</v>
      </c>
      <c r="IW34" s="233">
        <f>IF(MAX($BZ34:$CB34)&gt;=40, IW$2, 0)</f>
        <v>0</v>
      </c>
      <c r="IX34" s="233">
        <f>IF(MAX($CC34:$CE34)&gt;=40, IX$2, 0)</f>
        <v>0</v>
      </c>
      <c r="IY34" s="234">
        <f>IF(MAX($CF34:$CH34)&gt;=40, IY$2, 0)</f>
        <v>0</v>
      </c>
      <c r="IZ34" s="235">
        <f>IF(MAX($CI34:$CK34)&gt;=40, IZ$2, 0)</f>
        <v>0</v>
      </c>
      <c r="JA34" s="235">
        <f>IF(MAX($CL34:$CN34)&gt;=40, JA$2, 0)</f>
        <v>0</v>
      </c>
      <c r="JB34" s="235">
        <f>IF(MAX($CO34:$CQ34)&gt;=40, JB$2, 0)</f>
        <v>0</v>
      </c>
      <c r="JC34" s="235">
        <f>IF(MAX($CR34:$CT34)&gt;=40, JC$2, 0)</f>
        <v>0</v>
      </c>
      <c r="JD34" s="235">
        <f>IF(MAX($CU34:$CW34)&gt;=40, JD$2, 0)</f>
        <v>0</v>
      </c>
      <c r="JE34" s="235">
        <f>IF(MAX($CX34:$CZ34)&gt;=40, JE$2, 0)</f>
        <v>0</v>
      </c>
      <c r="JF34" s="235">
        <f>IF(MAX($DA34:$DC34)&gt;=40, JF$2, 0)</f>
        <v>0</v>
      </c>
      <c r="JG34" s="235">
        <f>IF(MAX($DD34:$DF34)&gt;=40, JG$2, 0)</f>
        <v>0</v>
      </c>
      <c r="JH34" s="235">
        <f>IF(MAX($DG34:$DI34)&gt;=40, JH$2, 0)</f>
        <v>0</v>
      </c>
      <c r="JI34" s="235">
        <f>IF(MAX($DJ34:$DL34)&gt;=40, JI$2, 0)</f>
        <v>0</v>
      </c>
      <c r="JJ34" s="235">
        <f>IF(MAX($DM34:$DO34)&gt;=40, JJ$2, 0)</f>
        <v>0</v>
      </c>
      <c r="JK34" s="392">
        <f>SUM(IG34:IW34, IY34:JJ34)</f>
        <v>0</v>
      </c>
      <c r="JL34" s="392">
        <f>SUM(IB34:IF34, IX34)</f>
        <v>0</v>
      </c>
    </row>
    <row r="35" spans="2:272" ht="15" customHeight="1" x14ac:dyDescent="0.25">
      <c r="B35" s="330"/>
      <c r="C35" s="369"/>
      <c r="D35" s="332"/>
      <c r="E35" s="330"/>
      <c r="F35" s="330"/>
      <c r="G35" s="330"/>
      <c r="H35" s="330"/>
      <c r="I35" s="333"/>
      <c r="J35" s="334"/>
      <c r="K35" s="334"/>
      <c r="L35" s="335"/>
      <c r="M35" s="336"/>
      <c r="N35" s="337"/>
      <c r="O35" s="338"/>
      <c r="P35" s="338"/>
      <c r="Q35" s="339"/>
      <c r="R35" s="337"/>
      <c r="S35" s="338"/>
      <c r="T35" s="338"/>
      <c r="U35" s="371"/>
      <c r="V35" s="337"/>
      <c r="W35" s="338"/>
      <c r="X35" s="338"/>
      <c r="Y35" s="339"/>
      <c r="Z35" s="337"/>
      <c r="AA35" s="339"/>
      <c r="AB35" s="337"/>
      <c r="AC35" s="339"/>
      <c r="AD35" s="337"/>
      <c r="AE35" s="338"/>
      <c r="AF35" s="339"/>
      <c r="AG35" s="337"/>
      <c r="AH35" s="338"/>
      <c r="AI35" s="339"/>
      <c r="AJ35" s="337"/>
      <c r="AK35" s="338"/>
      <c r="AL35" s="339"/>
      <c r="AM35" s="337"/>
      <c r="AN35" s="338"/>
      <c r="AO35" s="339"/>
      <c r="AP35" s="337"/>
      <c r="AQ35" s="338"/>
      <c r="AR35" s="339"/>
      <c r="AS35" s="337"/>
      <c r="AT35" s="338"/>
      <c r="AU35" s="339"/>
      <c r="AV35" s="337"/>
      <c r="AW35" s="338"/>
      <c r="AX35" s="339"/>
      <c r="AY35" s="337"/>
      <c r="AZ35" s="338"/>
      <c r="BA35" s="339"/>
      <c r="BB35" s="337"/>
      <c r="BC35" s="338"/>
      <c r="BD35" s="339"/>
      <c r="BE35" s="337"/>
      <c r="BF35" s="338"/>
      <c r="BG35" s="339"/>
      <c r="BH35" s="337"/>
      <c r="BI35" s="338"/>
      <c r="BJ35" s="339"/>
      <c r="BK35" s="337"/>
      <c r="BL35" s="338"/>
      <c r="BM35" s="339"/>
      <c r="BN35" s="337"/>
      <c r="BO35" s="338"/>
      <c r="BP35" s="339"/>
      <c r="BQ35" s="337"/>
      <c r="BR35" s="338"/>
      <c r="BS35" s="339"/>
      <c r="BT35" s="337"/>
      <c r="BU35" s="338"/>
      <c r="BV35" s="339"/>
      <c r="BW35" s="337"/>
      <c r="BX35" s="338"/>
      <c r="BY35" s="339"/>
      <c r="BZ35" s="337"/>
      <c r="CA35" s="338"/>
      <c r="CB35" s="339"/>
      <c r="CC35" s="337"/>
      <c r="CD35" s="340"/>
      <c r="CE35" s="339"/>
      <c r="CF35" s="337"/>
      <c r="CG35" s="338"/>
      <c r="CH35" s="339"/>
      <c r="CI35" s="337"/>
      <c r="CJ35" s="338"/>
      <c r="CK35" s="339"/>
      <c r="CL35" s="337"/>
      <c r="CM35" s="338"/>
      <c r="CN35" s="338"/>
      <c r="CO35" s="338"/>
      <c r="CP35" s="338"/>
      <c r="CQ35" s="339"/>
      <c r="CR35" s="337"/>
      <c r="CS35" s="338"/>
      <c r="CT35" s="339"/>
      <c r="CU35" s="337"/>
      <c r="CV35" s="338"/>
      <c r="CW35" s="339"/>
      <c r="CX35" s="337"/>
      <c r="CY35" s="338"/>
      <c r="CZ35" s="339"/>
      <c r="DA35" s="337"/>
      <c r="DB35" s="338"/>
      <c r="DC35" s="339"/>
      <c r="DD35" s="337"/>
      <c r="DE35" s="338"/>
      <c r="DF35" s="339"/>
      <c r="DG35" s="337"/>
      <c r="DH35" s="338"/>
      <c r="DI35" s="339"/>
      <c r="DJ35" s="337"/>
      <c r="DK35" s="338"/>
      <c r="DL35" s="339"/>
      <c r="DM35" s="337"/>
      <c r="DN35" s="338"/>
      <c r="DO35" s="339"/>
      <c r="DP35" s="331"/>
      <c r="DQ35" s="341"/>
      <c r="DR35" s="341"/>
      <c r="DS35" s="342"/>
      <c r="DT35" s="336"/>
      <c r="DU35" s="343"/>
      <c r="DV35" s="344"/>
      <c r="DW35" s="345"/>
      <c r="DX35" s="346"/>
      <c r="DY35" s="346"/>
      <c r="DZ35" s="346"/>
      <c r="EA35" s="346"/>
      <c r="EB35" s="347"/>
      <c r="EC35" s="348"/>
      <c r="ED35" s="348"/>
      <c r="EE35" s="348"/>
      <c r="EF35" s="348"/>
      <c r="EG35" s="348"/>
      <c r="EH35" s="348"/>
      <c r="EI35" s="348"/>
      <c r="EJ35" s="348"/>
      <c r="EK35" s="349"/>
      <c r="EL35" s="350"/>
      <c r="EM35" s="350"/>
      <c r="EN35" s="350"/>
      <c r="EO35" s="350"/>
      <c r="EP35" s="350"/>
      <c r="EQ35" s="350"/>
      <c r="ER35" s="350"/>
      <c r="ES35" s="350"/>
      <c r="ET35" s="351"/>
      <c r="EU35" s="352"/>
      <c r="EV35" s="352"/>
      <c r="EW35" s="352"/>
      <c r="EX35" s="352"/>
      <c r="EY35" s="352"/>
      <c r="EZ35" s="352"/>
      <c r="FA35" s="352"/>
      <c r="FB35" s="352"/>
      <c r="FC35" s="352"/>
      <c r="FD35" s="352"/>
      <c r="FE35" s="352"/>
      <c r="FF35" s="353"/>
      <c r="FG35" s="345"/>
      <c r="FH35" s="346"/>
      <c r="FI35" s="346"/>
      <c r="FJ35" s="346"/>
      <c r="FK35" s="346"/>
      <c r="FL35" s="347"/>
      <c r="FM35" s="348"/>
      <c r="FN35" s="348"/>
      <c r="FO35" s="348"/>
      <c r="FP35" s="348"/>
      <c r="FQ35" s="348"/>
      <c r="FR35" s="348"/>
      <c r="FS35" s="348"/>
      <c r="FT35" s="348"/>
      <c r="FU35" s="349"/>
      <c r="FV35" s="350"/>
      <c r="FW35" s="350"/>
      <c r="FX35" s="350"/>
      <c r="FY35" s="350"/>
      <c r="FZ35" s="350"/>
      <c r="GA35" s="350"/>
      <c r="GB35" s="350"/>
      <c r="GC35" s="350"/>
      <c r="GD35" s="351"/>
      <c r="GE35" s="352"/>
      <c r="GF35" s="352"/>
      <c r="GG35" s="352"/>
      <c r="GH35" s="352"/>
      <c r="GI35" s="352"/>
      <c r="GJ35" s="352"/>
      <c r="GK35" s="352"/>
      <c r="GL35" s="352"/>
      <c r="GM35" s="352"/>
      <c r="GN35" s="352"/>
      <c r="GO35" s="352"/>
      <c r="GP35" s="353"/>
      <c r="GQ35" s="345"/>
      <c r="GR35" s="346"/>
      <c r="GS35" s="346"/>
      <c r="GT35" s="346"/>
      <c r="GU35" s="346"/>
      <c r="GV35" s="347"/>
      <c r="GW35" s="348"/>
      <c r="GX35" s="348"/>
      <c r="GY35" s="348"/>
      <c r="GZ35" s="348"/>
      <c r="HA35" s="348"/>
      <c r="HB35" s="348"/>
      <c r="HC35" s="348"/>
      <c r="HD35" s="348"/>
      <c r="HE35" s="349"/>
      <c r="HF35" s="350"/>
      <c r="HG35" s="350"/>
      <c r="HH35" s="350"/>
      <c r="HI35" s="350"/>
      <c r="HJ35" s="350"/>
      <c r="HK35" s="350"/>
      <c r="HL35" s="350"/>
      <c r="HM35" s="350"/>
      <c r="HN35" s="351"/>
      <c r="HO35" s="352"/>
      <c r="HP35" s="352"/>
      <c r="HQ35" s="352"/>
      <c r="HR35" s="352"/>
      <c r="HS35" s="352"/>
      <c r="HT35" s="352"/>
      <c r="HU35" s="352"/>
      <c r="HV35" s="352"/>
      <c r="HW35" s="352"/>
      <c r="HX35" s="352"/>
      <c r="HY35" s="352"/>
      <c r="HZ35" s="353"/>
      <c r="IA35" s="354"/>
      <c r="IB35" s="345"/>
      <c r="IC35" s="346"/>
      <c r="ID35" s="346"/>
      <c r="IE35" s="346"/>
      <c r="IF35" s="346"/>
      <c r="IG35" s="347"/>
      <c r="IH35" s="348"/>
      <c r="II35" s="348"/>
      <c r="IJ35" s="348"/>
      <c r="IK35" s="348"/>
      <c r="IL35" s="348"/>
      <c r="IM35" s="348"/>
      <c r="IN35" s="348"/>
      <c r="IO35" s="348"/>
      <c r="IP35" s="349"/>
      <c r="IQ35" s="350"/>
      <c r="IR35" s="350"/>
      <c r="IS35" s="350"/>
      <c r="IT35" s="350"/>
      <c r="IU35" s="350"/>
      <c r="IV35" s="350"/>
      <c r="IW35" s="350"/>
      <c r="IX35" s="350"/>
      <c r="IY35" s="351"/>
      <c r="IZ35" s="352"/>
      <c r="JA35" s="352"/>
      <c r="JB35" s="352"/>
      <c r="JC35" s="352"/>
      <c r="JD35" s="352"/>
      <c r="JE35" s="352"/>
      <c r="JF35" s="352"/>
      <c r="JG35" s="352"/>
      <c r="JH35" s="352"/>
      <c r="JI35" s="352"/>
      <c r="JJ35" s="352"/>
      <c r="JK35" s="391"/>
      <c r="JL35" s="391"/>
    </row>
    <row r="36" spans="2:272" ht="15" x14ac:dyDescent="0.25">
      <c r="C36" s="356" t="s">
        <v>371</v>
      </c>
      <c r="D36" s="310"/>
      <c r="E36" s="355">
        <f>COUNTIF(E31:E35, "G")</f>
        <v>0</v>
      </c>
      <c r="F36" s="311"/>
      <c r="G36" s="323"/>
      <c r="H36" s="311"/>
      <c r="I36" s="323"/>
      <c r="J36" s="323"/>
      <c r="K36" s="323"/>
      <c r="L36" s="323"/>
      <c r="M36" s="395"/>
      <c r="N36" s="324"/>
      <c r="O36" s="325"/>
      <c r="P36" s="325"/>
      <c r="Q36" s="326"/>
      <c r="R36" s="324"/>
      <c r="S36" s="325"/>
      <c r="T36" s="325"/>
      <c r="U36" s="325"/>
      <c r="V36" s="324"/>
      <c r="W36" s="325"/>
      <c r="X36" s="325"/>
      <c r="Y36" s="326"/>
      <c r="Z36" s="324"/>
      <c r="AA36" s="326"/>
      <c r="AB36" s="324"/>
      <c r="AC36" s="326"/>
      <c r="AD36" s="324"/>
      <c r="AE36" s="325"/>
      <c r="AF36" s="326"/>
      <c r="AG36" s="324"/>
      <c r="AH36" s="325"/>
      <c r="AI36" s="326"/>
      <c r="AJ36" s="324"/>
      <c r="AK36" s="325"/>
      <c r="AL36" s="326"/>
      <c r="AM36" s="324"/>
      <c r="AN36" s="325"/>
      <c r="AO36" s="326"/>
      <c r="AP36" s="324"/>
      <c r="AQ36" s="325"/>
      <c r="AR36" s="326"/>
      <c r="AS36" s="324"/>
      <c r="AT36" s="325"/>
      <c r="AU36" s="326"/>
      <c r="AV36" s="324"/>
      <c r="AW36" s="325"/>
      <c r="AX36" s="326"/>
      <c r="AY36" s="324"/>
      <c r="AZ36" s="325"/>
      <c r="BA36" s="326"/>
      <c r="BB36" s="324"/>
      <c r="BC36" s="325"/>
      <c r="BD36" s="326"/>
      <c r="BE36" s="324"/>
      <c r="BF36" s="325"/>
      <c r="BG36" s="326"/>
      <c r="BH36" s="324"/>
      <c r="BI36" s="325"/>
      <c r="BJ36" s="326"/>
      <c r="BK36" s="324"/>
      <c r="BL36" s="325"/>
      <c r="BM36" s="326"/>
      <c r="BN36" s="324"/>
      <c r="BO36" s="325"/>
      <c r="BP36" s="326"/>
      <c r="BQ36" s="324"/>
      <c r="BR36" s="325"/>
      <c r="BS36" s="326"/>
      <c r="BT36" s="324"/>
      <c r="BU36" s="325"/>
      <c r="BV36" s="326"/>
      <c r="BW36" s="324"/>
      <c r="BX36" s="325"/>
      <c r="BY36" s="326"/>
      <c r="BZ36" s="324"/>
      <c r="CA36" s="325"/>
      <c r="CB36" s="326"/>
      <c r="CC36" s="324"/>
      <c r="CD36" s="325"/>
      <c r="CE36" s="325"/>
      <c r="CF36" s="324"/>
      <c r="CG36" s="325"/>
      <c r="CH36" s="326"/>
      <c r="CI36" s="324"/>
      <c r="CJ36" s="325"/>
      <c r="CK36" s="326"/>
      <c r="CL36" s="324" t="s">
        <v>207</v>
      </c>
      <c r="CM36" s="325"/>
      <c r="CN36" s="325"/>
      <c r="CO36" s="325"/>
      <c r="CP36" s="325"/>
      <c r="CQ36" s="326"/>
      <c r="CR36" s="324"/>
      <c r="CS36" s="325"/>
      <c r="CT36" s="326"/>
      <c r="CU36" s="324"/>
      <c r="CV36" s="325"/>
      <c r="CW36" s="326"/>
      <c r="CX36" s="324" t="s">
        <v>208</v>
      </c>
      <c r="CY36" s="325"/>
      <c r="CZ36" s="325"/>
      <c r="DA36" s="325"/>
      <c r="DB36" s="325"/>
      <c r="DC36" s="325"/>
      <c r="DD36" s="325"/>
      <c r="DE36" s="325"/>
      <c r="DF36" s="325"/>
      <c r="DG36" s="325"/>
      <c r="DH36" s="325"/>
      <c r="DI36" s="325"/>
      <c r="DJ36" s="325"/>
      <c r="DK36" s="325"/>
      <c r="DL36" s="325"/>
      <c r="DM36" s="325"/>
      <c r="DN36" s="325"/>
      <c r="DO36" s="326"/>
      <c r="DP36" s="323"/>
      <c r="DQ36" s="365" t="s">
        <v>372</v>
      </c>
      <c r="DR36" s="363">
        <f>COUNTIF($DT31:$DT35, DR$2)</f>
        <v>0</v>
      </c>
      <c r="DS36" s="363">
        <f t="shared" ref="DS36:DU36" si="106">COUNTIF($DT31:$DT35, DS$2)</f>
        <v>0</v>
      </c>
      <c r="DT36" s="363">
        <f t="shared" si="106"/>
        <v>0</v>
      </c>
      <c r="DU36" s="364">
        <f t="shared" si="106"/>
        <v>0</v>
      </c>
      <c r="DV36" s="312"/>
      <c r="DW36" s="313"/>
      <c r="DX36" s="314"/>
      <c r="DY36" s="314"/>
      <c r="DZ36" s="314"/>
      <c r="EA36" s="314"/>
      <c r="EB36" s="315"/>
      <c r="EC36" s="316"/>
      <c r="ED36" s="316"/>
      <c r="EE36" s="316"/>
      <c r="EF36" s="316"/>
      <c r="EG36" s="316"/>
      <c r="EH36" s="316"/>
      <c r="EI36" s="316"/>
      <c r="EJ36" s="316"/>
      <c r="EK36" s="317"/>
      <c r="EL36" s="318"/>
      <c r="EM36" s="318"/>
      <c r="EN36" s="318"/>
      <c r="EO36" s="318"/>
      <c r="EP36" s="318"/>
      <c r="EQ36" s="318"/>
      <c r="ER36" s="318"/>
      <c r="ES36" s="318"/>
      <c r="ET36" s="319"/>
      <c r="EU36" s="320"/>
      <c r="EV36" s="320"/>
      <c r="EW36" s="320"/>
      <c r="EX36" s="320"/>
      <c r="EY36" s="320"/>
      <c r="EZ36" s="320"/>
      <c r="FA36" s="320"/>
      <c r="FB36" s="320"/>
      <c r="FC36" s="320"/>
      <c r="FD36" s="320"/>
      <c r="FE36" s="320"/>
      <c r="FF36" s="321"/>
      <c r="FG36" s="313"/>
      <c r="FH36" s="314"/>
      <c r="FI36" s="314"/>
      <c r="FJ36" s="314"/>
      <c r="FK36" s="314"/>
      <c r="FL36" s="315"/>
      <c r="FM36" s="316"/>
      <c r="FN36" s="316"/>
      <c r="FO36" s="316"/>
      <c r="FP36" s="316"/>
      <c r="FQ36" s="316"/>
      <c r="FR36" s="316"/>
      <c r="FS36" s="316"/>
      <c r="FT36" s="316"/>
      <c r="FU36" s="317"/>
      <c r="FV36" s="318"/>
      <c r="FW36" s="318"/>
      <c r="FX36" s="318"/>
      <c r="FY36" s="318"/>
      <c r="FZ36" s="318"/>
      <c r="GA36" s="318"/>
      <c r="GB36" s="318"/>
      <c r="GC36" s="318"/>
      <c r="GD36" s="319"/>
      <c r="GE36" s="320"/>
      <c r="GF36" s="320"/>
      <c r="GG36" s="320"/>
      <c r="GH36" s="320"/>
      <c r="GI36" s="320"/>
      <c r="GJ36" s="320"/>
      <c r="GK36" s="320"/>
      <c r="GL36" s="320"/>
      <c r="GM36" s="320"/>
      <c r="GN36" s="320"/>
      <c r="GO36" s="320"/>
      <c r="GP36" s="321"/>
      <c r="GQ36" s="313"/>
      <c r="GR36" s="314"/>
      <c r="GS36" s="314"/>
      <c r="GT36" s="314"/>
      <c r="GU36" s="314"/>
      <c r="GV36" s="315"/>
      <c r="GW36" s="316"/>
      <c r="GX36" s="316"/>
      <c r="GY36" s="316"/>
      <c r="GZ36" s="316"/>
      <c r="HA36" s="316"/>
      <c r="HB36" s="316"/>
      <c r="HC36" s="316"/>
      <c r="HD36" s="316"/>
      <c r="HE36" s="317"/>
      <c r="HF36" s="318"/>
      <c r="HG36" s="318"/>
      <c r="HH36" s="318"/>
      <c r="HI36" s="318"/>
      <c r="HJ36" s="318"/>
      <c r="HK36" s="318"/>
      <c r="HL36" s="318"/>
      <c r="HM36" s="318"/>
      <c r="HN36" s="319"/>
      <c r="HO36" s="320"/>
      <c r="HP36" s="320"/>
      <c r="HQ36" s="320"/>
      <c r="HR36" s="320"/>
      <c r="HS36" s="320"/>
      <c r="HT36" s="320"/>
      <c r="HU36" s="320"/>
      <c r="HV36" s="320"/>
      <c r="HW36" s="320"/>
      <c r="HX36" s="320"/>
      <c r="HY36" s="320"/>
      <c r="HZ36" s="321"/>
      <c r="IA36" s="322"/>
      <c r="IB36" s="313"/>
      <c r="IC36" s="314"/>
      <c r="ID36" s="314"/>
      <c r="IE36" s="314"/>
      <c r="IF36" s="314"/>
      <c r="IG36" s="315"/>
      <c r="IH36" s="316"/>
      <c r="II36" s="316"/>
      <c r="IJ36" s="316"/>
      <c r="IK36" s="316"/>
      <c r="IL36" s="316"/>
      <c r="IM36" s="316"/>
      <c r="IN36" s="316"/>
      <c r="IO36" s="316"/>
      <c r="IP36" s="317"/>
      <c r="IQ36" s="318"/>
      <c r="IR36" s="318"/>
      <c r="IS36" s="318"/>
      <c r="IT36" s="318"/>
      <c r="IU36" s="318"/>
      <c r="IV36" s="318"/>
      <c r="IW36" s="318"/>
      <c r="IX36" s="318"/>
      <c r="IY36" s="319"/>
      <c r="IZ36" s="320"/>
      <c r="JA36" s="320"/>
      <c r="JB36" s="320"/>
      <c r="JC36" s="320"/>
      <c r="JD36" s="320"/>
      <c r="JE36" s="320"/>
      <c r="JF36" s="320"/>
      <c r="JG36" s="320"/>
      <c r="JH36" s="320"/>
      <c r="JI36" s="320"/>
      <c r="JJ36" s="320"/>
      <c r="JK36" s="393"/>
      <c r="JL36" s="393"/>
    </row>
    <row r="37" spans="2:272" ht="15" customHeight="1" x14ac:dyDescent="0.25">
      <c r="B37" s="330"/>
      <c r="C37" s="369"/>
      <c r="D37" s="332"/>
      <c r="E37" s="330"/>
      <c r="F37" s="330"/>
      <c r="G37" s="330"/>
      <c r="H37" s="330"/>
      <c r="I37" s="333"/>
      <c r="J37" s="334"/>
      <c r="K37" s="334"/>
      <c r="L37" s="335"/>
      <c r="M37" s="336"/>
      <c r="N37" s="337"/>
      <c r="O37" s="338"/>
      <c r="P37" s="338"/>
      <c r="Q37" s="339"/>
      <c r="R37" s="337"/>
      <c r="S37" s="338"/>
      <c r="T37" s="338"/>
      <c r="U37" s="371"/>
      <c r="V37" s="337"/>
      <c r="W37" s="338"/>
      <c r="X37" s="338"/>
      <c r="Y37" s="339"/>
      <c r="Z37" s="337"/>
      <c r="AA37" s="339"/>
      <c r="AB37" s="337"/>
      <c r="AC37" s="339"/>
      <c r="AD37" s="337"/>
      <c r="AE37" s="338"/>
      <c r="AF37" s="339"/>
      <c r="AG37" s="337"/>
      <c r="AH37" s="338"/>
      <c r="AI37" s="339"/>
      <c r="AJ37" s="337"/>
      <c r="AK37" s="338"/>
      <c r="AL37" s="339"/>
      <c r="AM37" s="337"/>
      <c r="AN37" s="338"/>
      <c r="AO37" s="339"/>
      <c r="AP37" s="337"/>
      <c r="AQ37" s="338"/>
      <c r="AR37" s="339"/>
      <c r="AS37" s="337"/>
      <c r="AT37" s="338"/>
      <c r="AU37" s="339"/>
      <c r="AV37" s="337"/>
      <c r="AW37" s="338"/>
      <c r="AX37" s="339"/>
      <c r="AY37" s="337"/>
      <c r="AZ37" s="338"/>
      <c r="BA37" s="339"/>
      <c r="BB37" s="337"/>
      <c r="BC37" s="338"/>
      <c r="BD37" s="339"/>
      <c r="BE37" s="337"/>
      <c r="BF37" s="338"/>
      <c r="BG37" s="339"/>
      <c r="BH37" s="337"/>
      <c r="BI37" s="338"/>
      <c r="BJ37" s="339"/>
      <c r="BK37" s="337"/>
      <c r="BL37" s="338"/>
      <c r="BM37" s="339"/>
      <c r="BN37" s="337"/>
      <c r="BO37" s="338"/>
      <c r="BP37" s="339"/>
      <c r="BQ37" s="337"/>
      <c r="BR37" s="338"/>
      <c r="BS37" s="339"/>
      <c r="BT37" s="337"/>
      <c r="BU37" s="338"/>
      <c r="BV37" s="339"/>
      <c r="BW37" s="337"/>
      <c r="BX37" s="338"/>
      <c r="BY37" s="339"/>
      <c r="BZ37" s="337"/>
      <c r="CA37" s="338"/>
      <c r="CB37" s="339"/>
      <c r="CC37" s="337"/>
      <c r="CD37" s="340"/>
      <c r="CE37" s="339"/>
      <c r="CF37" s="337"/>
      <c r="CG37" s="338"/>
      <c r="CH37" s="339"/>
      <c r="CI37" s="337"/>
      <c r="CJ37" s="338"/>
      <c r="CK37" s="339"/>
      <c r="CL37" s="337"/>
      <c r="CM37" s="338"/>
      <c r="CN37" s="338"/>
      <c r="CO37" s="338"/>
      <c r="CP37" s="338"/>
      <c r="CQ37" s="339"/>
      <c r="CR37" s="337"/>
      <c r="CS37" s="338"/>
      <c r="CT37" s="339"/>
      <c r="CU37" s="337"/>
      <c r="CV37" s="338"/>
      <c r="CW37" s="339"/>
      <c r="CX37" s="337"/>
      <c r="CY37" s="338"/>
      <c r="CZ37" s="339"/>
      <c r="DA37" s="337"/>
      <c r="DB37" s="338"/>
      <c r="DC37" s="339"/>
      <c r="DD37" s="337"/>
      <c r="DE37" s="338"/>
      <c r="DF37" s="339"/>
      <c r="DG37" s="337"/>
      <c r="DH37" s="338"/>
      <c r="DI37" s="339"/>
      <c r="DJ37" s="337"/>
      <c r="DK37" s="338"/>
      <c r="DL37" s="339"/>
      <c r="DM37" s="337"/>
      <c r="DN37" s="338"/>
      <c r="DO37" s="339"/>
      <c r="DP37" s="331"/>
      <c r="DQ37" s="341"/>
      <c r="DR37" s="341"/>
      <c r="DS37" s="342"/>
      <c r="DT37" s="336"/>
      <c r="DU37" s="343"/>
      <c r="DV37" s="344"/>
      <c r="DW37" s="345"/>
      <c r="DX37" s="346"/>
      <c r="DY37" s="346"/>
      <c r="DZ37" s="346"/>
      <c r="EA37" s="346"/>
      <c r="EB37" s="347"/>
      <c r="EC37" s="348"/>
      <c r="ED37" s="348"/>
      <c r="EE37" s="348"/>
      <c r="EF37" s="348"/>
      <c r="EG37" s="348"/>
      <c r="EH37" s="348"/>
      <c r="EI37" s="348"/>
      <c r="EJ37" s="348"/>
      <c r="EK37" s="349"/>
      <c r="EL37" s="350"/>
      <c r="EM37" s="350"/>
      <c r="EN37" s="350"/>
      <c r="EO37" s="350"/>
      <c r="EP37" s="350"/>
      <c r="EQ37" s="350"/>
      <c r="ER37" s="350"/>
      <c r="ES37" s="350"/>
      <c r="ET37" s="351"/>
      <c r="EU37" s="352"/>
      <c r="EV37" s="352"/>
      <c r="EW37" s="352"/>
      <c r="EX37" s="352"/>
      <c r="EY37" s="352"/>
      <c r="EZ37" s="352"/>
      <c r="FA37" s="352"/>
      <c r="FB37" s="352"/>
      <c r="FC37" s="352"/>
      <c r="FD37" s="352"/>
      <c r="FE37" s="352"/>
      <c r="FF37" s="353"/>
      <c r="FG37" s="345"/>
      <c r="FH37" s="346"/>
      <c r="FI37" s="346"/>
      <c r="FJ37" s="346"/>
      <c r="FK37" s="346"/>
      <c r="FL37" s="347"/>
      <c r="FM37" s="348"/>
      <c r="FN37" s="348"/>
      <c r="FO37" s="348"/>
      <c r="FP37" s="348"/>
      <c r="FQ37" s="348"/>
      <c r="FR37" s="348"/>
      <c r="FS37" s="348"/>
      <c r="FT37" s="348"/>
      <c r="FU37" s="349"/>
      <c r="FV37" s="350"/>
      <c r="FW37" s="350"/>
      <c r="FX37" s="350"/>
      <c r="FY37" s="350"/>
      <c r="FZ37" s="350"/>
      <c r="GA37" s="350"/>
      <c r="GB37" s="350"/>
      <c r="GC37" s="350"/>
      <c r="GD37" s="351"/>
      <c r="GE37" s="352"/>
      <c r="GF37" s="352"/>
      <c r="GG37" s="352"/>
      <c r="GH37" s="352"/>
      <c r="GI37" s="352"/>
      <c r="GJ37" s="352"/>
      <c r="GK37" s="352"/>
      <c r="GL37" s="352"/>
      <c r="GM37" s="352"/>
      <c r="GN37" s="352"/>
      <c r="GO37" s="352"/>
      <c r="GP37" s="353"/>
      <c r="GQ37" s="345"/>
      <c r="GR37" s="346"/>
      <c r="GS37" s="346"/>
      <c r="GT37" s="346"/>
      <c r="GU37" s="346"/>
      <c r="GV37" s="347"/>
      <c r="GW37" s="348"/>
      <c r="GX37" s="348"/>
      <c r="GY37" s="348"/>
      <c r="GZ37" s="348"/>
      <c r="HA37" s="348"/>
      <c r="HB37" s="348"/>
      <c r="HC37" s="348"/>
      <c r="HD37" s="348"/>
      <c r="HE37" s="349"/>
      <c r="HF37" s="350"/>
      <c r="HG37" s="350"/>
      <c r="HH37" s="350"/>
      <c r="HI37" s="350"/>
      <c r="HJ37" s="350"/>
      <c r="HK37" s="350"/>
      <c r="HL37" s="350"/>
      <c r="HM37" s="350"/>
      <c r="HN37" s="351"/>
      <c r="HO37" s="352"/>
      <c r="HP37" s="352"/>
      <c r="HQ37" s="352"/>
      <c r="HR37" s="352"/>
      <c r="HS37" s="352"/>
      <c r="HT37" s="352"/>
      <c r="HU37" s="352"/>
      <c r="HV37" s="352"/>
      <c r="HW37" s="352"/>
      <c r="HX37" s="352"/>
      <c r="HY37" s="352"/>
      <c r="HZ37" s="353"/>
      <c r="IA37" s="354"/>
      <c r="IB37" s="345"/>
      <c r="IC37" s="346"/>
      <c r="ID37" s="346"/>
      <c r="IE37" s="346"/>
      <c r="IF37" s="346"/>
      <c r="IG37" s="347"/>
      <c r="IH37" s="348"/>
      <c r="II37" s="348"/>
      <c r="IJ37" s="348"/>
      <c r="IK37" s="348"/>
      <c r="IL37" s="348"/>
      <c r="IM37" s="348"/>
      <c r="IN37" s="348"/>
      <c r="IO37" s="348"/>
      <c r="IP37" s="349"/>
      <c r="IQ37" s="350"/>
      <c r="IR37" s="350"/>
      <c r="IS37" s="350"/>
      <c r="IT37" s="350"/>
      <c r="IU37" s="350"/>
      <c r="IV37" s="350"/>
      <c r="IW37" s="350"/>
      <c r="IX37" s="350"/>
      <c r="IY37" s="351"/>
      <c r="IZ37" s="352"/>
      <c r="JA37" s="352"/>
      <c r="JB37" s="352"/>
      <c r="JC37" s="352"/>
      <c r="JD37" s="352"/>
      <c r="JE37" s="352"/>
      <c r="JF37" s="352"/>
      <c r="JG37" s="352"/>
      <c r="JH37" s="352"/>
      <c r="JI37" s="352"/>
      <c r="JJ37" s="352"/>
      <c r="JK37" s="391"/>
      <c r="JL37" s="391"/>
    </row>
    <row r="38" spans="2:272" ht="15" customHeight="1" x14ac:dyDescent="0.25">
      <c r="B38" s="368">
        <v>1</v>
      </c>
      <c r="C38" s="12"/>
      <c r="D38" s="399"/>
      <c r="E38" s="17"/>
      <c r="F38" s="6"/>
      <c r="G38" s="17"/>
      <c r="H38" s="17"/>
      <c r="I38" s="20"/>
      <c r="J38" s="6"/>
      <c r="K38" s="6"/>
      <c r="L38" s="400"/>
      <c r="M38" s="401"/>
      <c r="N38" s="21"/>
      <c r="O38" s="103"/>
      <c r="P38" s="103"/>
      <c r="Q38" s="267"/>
      <c r="R38" s="21"/>
      <c r="S38" s="103"/>
      <c r="T38" s="103"/>
      <c r="U38" s="283"/>
      <c r="V38" s="21"/>
      <c r="W38" s="103"/>
      <c r="X38" s="103"/>
      <c r="Y38" s="267"/>
      <c r="Z38" s="21"/>
      <c r="AA38" s="267"/>
      <c r="AB38" s="21"/>
      <c r="AC38" s="267"/>
      <c r="AD38" s="21"/>
      <c r="AE38" s="103"/>
      <c r="AF38" s="267"/>
      <c r="AG38" s="21"/>
      <c r="AH38" s="103"/>
      <c r="AI38" s="267"/>
      <c r="AJ38" s="21"/>
      <c r="AK38" s="103"/>
      <c r="AL38" s="267"/>
      <c r="AM38" s="21"/>
      <c r="AN38" s="103"/>
      <c r="AO38" s="267"/>
      <c r="AP38" s="21"/>
      <c r="AQ38" s="103"/>
      <c r="AR38" s="267"/>
      <c r="AS38" s="21"/>
      <c r="AT38" s="103"/>
      <c r="AU38" s="267"/>
      <c r="AV38" s="21"/>
      <c r="AW38" s="103"/>
      <c r="AX38" s="267"/>
      <c r="AY38" s="21"/>
      <c r="AZ38" s="103"/>
      <c r="BA38" s="267"/>
      <c r="BB38" s="21"/>
      <c r="BC38" s="103"/>
      <c r="BD38" s="267"/>
      <c r="BE38" s="21"/>
      <c r="BF38" s="103"/>
      <c r="BG38" s="267"/>
      <c r="BH38" s="21"/>
      <c r="BI38" s="103"/>
      <c r="BJ38" s="267"/>
      <c r="BK38" s="21"/>
      <c r="BL38" s="103"/>
      <c r="BM38" s="267"/>
      <c r="BN38" s="21"/>
      <c r="BO38" s="103"/>
      <c r="BP38" s="267"/>
      <c r="BQ38" s="21"/>
      <c r="BR38" s="103"/>
      <c r="BS38" s="267"/>
      <c r="BT38" s="21"/>
      <c r="BU38" s="103"/>
      <c r="BV38" s="267"/>
      <c r="BW38" s="21"/>
      <c r="BX38" s="103"/>
      <c r="BY38" s="267"/>
      <c r="BZ38" s="21"/>
      <c r="CA38" s="103"/>
      <c r="CB38" s="267"/>
      <c r="CC38" s="21"/>
      <c r="CD38" s="284"/>
      <c r="CE38" s="267"/>
      <c r="CF38" s="21"/>
      <c r="CG38" s="103"/>
      <c r="CH38" s="267"/>
      <c r="CI38" s="21"/>
      <c r="CJ38" s="103"/>
      <c r="CK38" s="267"/>
      <c r="CL38" s="21"/>
      <c r="CM38" s="103"/>
      <c r="CN38" s="103"/>
      <c r="CO38" s="103"/>
      <c r="CP38" s="103"/>
      <c r="CQ38" s="267"/>
      <c r="CR38" s="21"/>
      <c r="CS38" s="103"/>
      <c r="CT38" s="267"/>
      <c r="CU38" s="21"/>
      <c r="CV38" s="103"/>
      <c r="CW38" s="267"/>
      <c r="CX38" s="21"/>
      <c r="CY38" s="103"/>
      <c r="CZ38" s="267"/>
      <c r="DA38" s="21"/>
      <c r="DB38" s="103"/>
      <c r="DC38" s="267"/>
      <c r="DD38" s="21"/>
      <c r="DE38" s="103"/>
      <c r="DF38" s="267"/>
      <c r="DG38" s="21"/>
      <c r="DH38" s="103"/>
      <c r="DI38" s="267"/>
      <c r="DJ38" s="21"/>
      <c r="DK38" s="103"/>
      <c r="DL38" s="267"/>
      <c r="DM38" s="21"/>
      <c r="DN38" s="103"/>
      <c r="DO38" s="267"/>
      <c r="DP38" s="213"/>
      <c r="DQ38" s="212"/>
      <c r="DR38" s="212"/>
      <c r="DS38" s="279" t="e">
        <f>AVERAGE(BE38:DI38)</f>
        <v>#DIV/0!</v>
      </c>
      <c r="DT38" s="214"/>
      <c r="DU38" s="215" t="e">
        <f t="shared" ref="DU38:DU40" si="107">IF(DS38&gt;80, 4, (DS38-50)/20+2.5)</f>
        <v>#DIV/0!</v>
      </c>
      <c r="DV38" s="58">
        <f>COUNTIF(N38:DI38, DV$1)+COUNTIF(N38:DI38, DV$2)</f>
        <v>0</v>
      </c>
      <c r="DW38" s="228">
        <f t="shared" ref="DW38:DW40" si="108">IF(COUNTIF($N38:$Q38, FF$1)&gt;0, DW$2, 0)</f>
        <v>0</v>
      </c>
      <c r="DX38" s="229">
        <f t="shared" ref="DX38:DX40" si="109">IF(COUNTIF($R38:$U38, FF$1)&gt;0, DX$2, 0)</f>
        <v>0</v>
      </c>
      <c r="DY38" s="229">
        <f t="shared" ref="DY38:DY40" si="110">IF(COUNTIF($V38:$Y38, FF$1)&gt;0, DY$2, 0)</f>
        <v>0</v>
      </c>
      <c r="DZ38" s="229">
        <f t="shared" ref="DZ38:DZ40" si="111">IF(COUNTIF($Z38:$AA38, FF$1)&gt;0, DZ$2, 0)</f>
        <v>0</v>
      </c>
      <c r="EA38" s="229">
        <f t="shared" ref="EA38:EA40" si="112">IF(COUNTIF($AB38:$AC38, FF$1)&gt;0, EA$2, 0)</f>
        <v>0</v>
      </c>
      <c r="EB38" s="230">
        <f>IF(COUNTIF($AD38:$AF38, $FF$1)&gt;0, EB$2, 0)</f>
        <v>0</v>
      </c>
      <c r="EC38" s="231">
        <f>IF(COUNTIF($AG38:$AI38, $FF$1)&gt;0, EC$2, 0)</f>
        <v>0</v>
      </c>
      <c r="ED38" s="231">
        <f>IF(COUNTIF($AJ38:$AL38, $FF$1)&gt;0, ED$2, 0)</f>
        <v>0</v>
      </c>
      <c r="EE38" s="231">
        <f>IF(COUNTIF($AM38:$AO38, $FF$1)&gt;0, EE$2, 0)</f>
        <v>0</v>
      </c>
      <c r="EF38" s="231">
        <f>IF(COUNTIF($AP38:$AR38, $FF$1)&gt;0, EF$2, 0)</f>
        <v>0</v>
      </c>
      <c r="EG38" s="231">
        <f>IF(COUNTIF($AS38:$AU38, $FF$1)&gt;0, EG$2, 0)</f>
        <v>0</v>
      </c>
      <c r="EH38" s="231">
        <f>IF(COUNTIF($AV38:$AX38, $FF$1)&gt;0, EH$2, 0)</f>
        <v>0</v>
      </c>
      <c r="EI38" s="231">
        <f>IF(COUNTIF($AY38:$BA38, $FF$1)&gt;0, EI$2, 0)</f>
        <v>0</v>
      </c>
      <c r="EJ38" s="231">
        <f>IF(COUNTIF($BB38:$BD38, $FF$1)&gt;0, EJ$2, 0)</f>
        <v>0</v>
      </c>
      <c r="EK38" s="232">
        <f>IF(COUNTIF($BE38:$BG38, $FF$1)&gt;0, EK$2, 0)</f>
        <v>0</v>
      </c>
      <c r="EL38" s="233">
        <f>IF(COUNTIF($BH38:$BJ38, $FF$1)&gt;0, EL$2, 0)</f>
        <v>0</v>
      </c>
      <c r="EM38" s="233">
        <f>IF(COUNTIF($BK38:$BM38, $FF$1)&gt;0, EM$2, 0)</f>
        <v>0</v>
      </c>
      <c r="EN38" s="233">
        <f>IF(COUNTIF($BN38:$BP38, $FF$1)&gt;0, EN$2, 0)</f>
        <v>0</v>
      </c>
      <c r="EO38" s="233">
        <f>IF(COUNTIF($BQ38:$BS38, $FF$1)&gt;0, EO$2, 0)</f>
        <v>0</v>
      </c>
      <c r="EP38" s="233">
        <f>IF(COUNTIF($BT38:$BV38, $FF$1)&gt;0, EP$2, 0)</f>
        <v>0</v>
      </c>
      <c r="EQ38" s="233">
        <f>IF(COUNTIF($BW38:$BY38, $FF$1)&gt;0, EQ$2, 0)</f>
        <v>0</v>
      </c>
      <c r="ER38" s="233">
        <f>IF(COUNTIF($BZ38:$CB38, $FF$1)&gt;0, ER$2, 0)</f>
        <v>0</v>
      </c>
      <c r="ES38" s="233">
        <f>IF(COUNTIF($CC38:$CE38, $FF$1)&gt;0, ES$2, 0)</f>
        <v>0</v>
      </c>
      <c r="ET38" s="234">
        <f>IF(COUNTIF($CF38:$CH38, $FF$1)&gt;0, ET$2, 0)</f>
        <v>0</v>
      </c>
      <c r="EU38" s="235">
        <f>IF(COUNTIF($CI38:$CK38, $FF$1)&gt;0, EU$2, 0)</f>
        <v>0</v>
      </c>
      <c r="EV38" s="235">
        <f>IF(COUNTIF($CL38:$CN38, $FF$1)&gt;0, EV$2, 0)</f>
        <v>0</v>
      </c>
      <c r="EW38" s="235">
        <f>IF(COUNTIF($CO38:$CQ38, $FF$1)&gt;0, EW$2, 0)</f>
        <v>0</v>
      </c>
      <c r="EX38" s="235">
        <f>IF(COUNTIF($CR38:$CT38, $FF$1)&gt;0, EX$2, 0)</f>
        <v>0</v>
      </c>
      <c r="EY38" s="235">
        <f>IF(COUNTIF($CU38:$CW38, $FF$1)&gt;0, EY$2, 0)</f>
        <v>0</v>
      </c>
      <c r="EZ38" s="235">
        <f>IF(COUNTIF($CX38:$CZ38, $FF$1)&gt;0, EZ$2, 0)</f>
        <v>0</v>
      </c>
      <c r="FA38" s="235">
        <f>IF(COUNTIF($DA38:$DC38, $FF$1)&gt;0, FA$2, 0)</f>
        <v>0</v>
      </c>
      <c r="FB38" s="235">
        <f>IF(COUNTIF($DD38:$DF38, $FF$1)&gt;0, FB$2, 0)</f>
        <v>0</v>
      </c>
      <c r="FC38" s="235">
        <f>IF(COUNTIF($DG38:$DI38, $FF$1)&gt;0, FC$2, 0)</f>
        <v>0</v>
      </c>
      <c r="FD38" s="235">
        <f>IF(COUNTIF($DJ38:$DL38, $FF$1)&gt;0, FD$2, 0)</f>
        <v>0</v>
      </c>
      <c r="FE38" s="235">
        <f>IF(COUNTIF($DM38:$DO38, $FF$1)&gt;0, FE$2, 0)</f>
        <v>0</v>
      </c>
      <c r="FF38" s="236">
        <f t="shared" ref="FF38:FF40" si="113">SUM(DW38:FE38)</f>
        <v>0</v>
      </c>
      <c r="FG38" s="237">
        <f t="shared" ref="FG38:FG40" si="114">IF(COUNTIF($N38:$Q38, GP$1)&gt;0, FG$2, 0)</f>
        <v>0</v>
      </c>
      <c r="FH38" s="229">
        <f t="shared" ref="FH38:FH40" si="115">IF(COUNTIF($R38:$U38, GP$1)&gt;0, FH$2, 0)</f>
        <v>0</v>
      </c>
      <c r="FI38" s="229">
        <f t="shared" ref="FI38:FI40" si="116">IF(COUNTIF($V38:$Y38, GP$1)&gt;0, FI$2, 0)</f>
        <v>0</v>
      </c>
      <c r="FJ38" s="229">
        <f t="shared" ref="FJ38:FJ40" si="117">IF(COUNTIF($Z38:$AA38, GP$1)&gt;0, FJ$2, 0)</f>
        <v>0</v>
      </c>
      <c r="FK38" s="229">
        <f t="shared" ref="FK38:FK40" si="118">IF(COUNTIF($AB38:$AC38, GP$1)&gt;0, FK$2, 0)</f>
        <v>0</v>
      </c>
      <c r="FL38" s="230">
        <f>IF(COUNTIF($AD38:$AF38, $GP$1)&gt;0, FL$2, 0)</f>
        <v>0</v>
      </c>
      <c r="FM38" s="231">
        <f>IF(COUNTIF($AG38:$AI38, $GP$1)&gt;0, FM$2, 0)</f>
        <v>0</v>
      </c>
      <c r="FN38" s="231">
        <f>IF(COUNTIF($AJ38:$AL38, $GP$1)&gt;0, FN$2, 0)</f>
        <v>0</v>
      </c>
      <c r="FO38" s="231">
        <f>IF(COUNTIF($AM38:$AO38, $GP$1)&gt;0, FO$2, 0)</f>
        <v>0</v>
      </c>
      <c r="FP38" s="231">
        <f>IF(COUNTIF($AP38:$AR38, $GP$1)&gt;0, FP$2, 0)</f>
        <v>0</v>
      </c>
      <c r="FQ38" s="231">
        <f>IF(COUNTIF($AS38:$AU38, $GP$1)&gt;0, FQ$2, 0)</f>
        <v>0</v>
      </c>
      <c r="FR38" s="231">
        <f>IF(COUNTIF($AV38:$AX38, $GP$1)&gt;0, FR$2, 0)</f>
        <v>0</v>
      </c>
      <c r="FS38" s="231">
        <f>IF(COUNTIF($AY38:$BA38, $GP$1)&gt;0, FS$2, 0)</f>
        <v>0</v>
      </c>
      <c r="FT38" s="231">
        <f>IF(COUNTIF($BB38:$BD38, $GP$1)&gt;0, FT$2, 0)</f>
        <v>0</v>
      </c>
      <c r="FU38" s="232">
        <f>IF(COUNTIF($BE38:$BG38, $GP$1)&gt;0, FU$2, 0)</f>
        <v>0</v>
      </c>
      <c r="FV38" s="233">
        <f>IF(COUNTIF($BH38:$BJ38, $GP$1)&gt;0, FV$2, 0)</f>
        <v>0</v>
      </c>
      <c r="FW38" s="233">
        <f>IF(COUNTIF($BK38:$BM38, $GP$1)&gt;0, FW$2, 0)</f>
        <v>0</v>
      </c>
      <c r="FX38" s="233">
        <f>IF(COUNTIF($BN38:$BP38, $GP$1)&gt;0, FX$2, 0)</f>
        <v>0</v>
      </c>
      <c r="FY38" s="233">
        <f>IF(COUNTIF($BQ38:$BS38, $GP$1)&gt;0, FY$2, 0)</f>
        <v>0</v>
      </c>
      <c r="FZ38" s="233">
        <f>IF(COUNTIF($BT38:$BV38, $GP$1)&gt;0, FZ$2, 0)</f>
        <v>0</v>
      </c>
      <c r="GA38" s="233">
        <f>IF(COUNTIF($BW38:$BY38, $GP$1)&gt;0, GA$2, 0)</f>
        <v>0</v>
      </c>
      <c r="GB38" s="233">
        <f>IF(COUNTIF($BZ38:$CB38, $GP$1)&gt;0, GB$2, 0)</f>
        <v>0</v>
      </c>
      <c r="GC38" s="233">
        <f>IF(COUNTIF($CC38:$CE38, $GP$1)&gt;0, GC$2, 0)</f>
        <v>0</v>
      </c>
      <c r="GD38" s="234">
        <f>IF(COUNTIF($CF38:$CH38, $GP$1)&gt;0, GD$2, 0)</f>
        <v>0</v>
      </c>
      <c r="GE38" s="235">
        <f>IF(COUNTIF($CI38:$CK38, $GP$1)&gt;0, GE$2, 0)</f>
        <v>0</v>
      </c>
      <c r="GF38" s="235">
        <f>IF(COUNTIF($CL38:$CN38, $GP$1)&gt;0, GF$2, 0)</f>
        <v>0</v>
      </c>
      <c r="GG38" s="235">
        <f>IF(COUNTIF($CO38:$CQ38, $GP$1)&gt;0, GG$2, 0)</f>
        <v>0</v>
      </c>
      <c r="GH38" s="235">
        <f>IF(COUNTIF($CR38:$CT38, $GP$1)&gt;0, GH$2, 0)</f>
        <v>0</v>
      </c>
      <c r="GI38" s="235">
        <f>IF(COUNTIF($CU38:$CW38, $GP$1)&gt;0, GI$2, 0)</f>
        <v>0</v>
      </c>
      <c r="GJ38" s="235">
        <f>IF(COUNTIF($CX38:$CZ38, $GP$1)&gt;0, GJ$2, 0)</f>
        <v>0</v>
      </c>
      <c r="GK38" s="235">
        <f>IF(COUNTIF($DA38:$DC38, $GP$1)&gt;0, GK$2, 0)</f>
        <v>0</v>
      </c>
      <c r="GL38" s="235">
        <f>IF(COUNTIF($DD38:$DF38, $GP$1)&gt;0, GL$2, 0)</f>
        <v>0</v>
      </c>
      <c r="GM38" s="235">
        <f>IF(COUNTIF($DG38:$DI38, $GP$1)&gt;0, GM$2, 0)</f>
        <v>0</v>
      </c>
      <c r="GN38" s="235">
        <f>IF(COUNTIF($DJ38:$DL38, $GP$1)&gt;0, GN$2, 0)</f>
        <v>0</v>
      </c>
      <c r="GO38" s="235">
        <f>IF(COUNTIF($DM38:$DO38, $GP$1)&gt;0, GO$2, 0)</f>
        <v>0</v>
      </c>
      <c r="GP38" s="236">
        <f t="shared" ref="GP38:GP40" si="119">SUM(FG38:GO38)</f>
        <v>0</v>
      </c>
      <c r="GQ38" s="237">
        <f t="shared" ref="GQ38:GQ40" si="120">IF(COUNTIF($N38:$Q38, HZ$1)&gt;0, GQ$2, 0)</f>
        <v>0</v>
      </c>
      <c r="GR38" s="229">
        <f t="shared" ref="GR38:GR40" si="121">IF(COUNTIF($R38:$U38, HZ$1)&gt;0, GR$2, 0)</f>
        <v>0</v>
      </c>
      <c r="GS38" s="229">
        <f t="shared" ref="GS38:GS40" si="122">IF(COUNTIF($V38:$Y38, HZ$1)&gt;0, GS$2, 0)</f>
        <v>0</v>
      </c>
      <c r="GT38" s="229">
        <f t="shared" ref="GT38:GT40" si="123">IF(COUNTIF($Z38:$AA38, HZ$1)&gt;0, GT$2, 0)</f>
        <v>0</v>
      </c>
      <c r="GU38" s="229">
        <f t="shared" ref="GU38:GU40" si="124">IF(COUNTIF($AB38:$AC38, HZ$1)&gt;0, GU$2, 0)</f>
        <v>0</v>
      </c>
      <c r="GV38" s="230">
        <f>IF(COUNTIF($AD38:$AF38, $HZ$1)&gt;0, GV$2, 0)</f>
        <v>0</v>
      </c>
      <c r="GW38" s="231">
        <f>IF(COUNTIF($AG38:$AI38, $HZ$1)&gt;0, GW$2, 0)</f>
        <v>0</v>
      </c>
      <c r="GX38" s="231">
        <f>IF(COUNTIF($AJ38:$AL38, $HZ$1)&gt;0, GX$2, 0)</f>
        <v>0</v>
      </c>
      <c r="GY38" s="231">
        <f>IF(COUNTIF($AM38:$AO38, $HZ$1)&gt;0, GY$2, 0)</f>
        <v>0</v>
      </c>
      <c r="GZ38" s="231">
        <f>IF(COUNTIF($AP38:$AR38, $HZ$1)&gt;0, GZ$2, 0)</f>
        <v>0</v>
      </c>
      <c r="HA38" s="231">
        <f>IF(COUNTIF($AS38:$AU38, $HZ$1)&gt;0, HA$2, 0)</f>
        <v>0</v>
      </c>
      <c r="HB38" s="231">
        <f>IF(COUNTIF($AV38:$AX38, $HZ$1)&gt;0, HB$2, 0)</f>
        <v>0</v>
      </c>
      <c r="HC38" s="231">
        <f>IF(COUNTIF($AY38:$BA38, $HZ$1)&gt;0, HC$2, 0)</f>
        <v>0</v>
      </c>
      <c r="HD38" s="231">
        <f>IF(COUNTIF($BB38:$BD38, $HZ$1)&gt;0, HD$2, 0)</f>
        <v>0</v>
      </c>
      <c r="HE38" s="232">
        <f>IF(COUNTIF($BE38:$BG38, $HZ$1)&gt;0, HE$2, 0)</f>
        <v>0</v>
      </c>
      <c r="HF38" s="233">
        <f>IF(COUNTIF($BH38:$BJ38, $HZ$1)&gt;0, HF$2, 0)</f>
        <v>0</v>
      </c>
      <c r="HG38" s="233">
        <f>IF(COUNTIF($BK38:$BM38, $HZ$1)&gt;0, HG$2, 0)</f>
        <v>0</v>
      </c>
      <c r="HH38" s="233">
        <f>IF(COUNTIF($BN38:$BP38, $HZ$1)&gt;0, HH$2, 0)</f>
        <v>0</v>
      </c>
      <c r="HI38" s="233">
        <f>IF(COUNTIF($BQ38:$BS38, $HZ$1)&gt;0, HI$2, 0)</f>
        <v>0</v>
      </c>
      <c r="HJ38" s="233">
        <f>IF(COUNTIF($BT38:$BV38, $HZ$1)&gt;0, HJ$2, 0)</f>
        <v>0</v>
      </c>
      <c r="HK38" s="233">
        <f>IF(COUNTIF($BW38:$BY38, $HZ$1)&gt;0, HK$2, 0)</f>
        <v>0</v>
      </c>
      <c r="HL38" s="233">
        <f>IF(COUNTIF($BZ38:$CB38, $HZ$1)&gt;0, HL$2, 0)</f>
        <v>0</v>
      </c>
      <c r="HM38" s="233">
        <f>IF(COUNTIF($CC38:$CE38, $HZ$1)&gt;0, HM$2, 0)</f>
        <v>0</v>
      </c>
      <c r="HN38" s="234">
        <f>IF(COUNTIF($CF38:$CH38, $HZ$1)&gt;0, HN$2, 0)</f>
        <v>0</v>
      </c>
      <c r="HO38" s="235">
        <f>IF(COUNTIF($CI38:$CK38, $HZ$1)&gt;0, HO$2, 0)</f>
        <v>0</v>
      </c>
      <c r="HP38" s="235">
        <f>IF(COUNTIF($CL38:$CN38, $HZ$1)&gt;0, HP$2, 0)</f>
        <v>0</v>
      </c>
      <c r="HQ38" s="235">
        <f>IF(COUNTIF($CO38:$CQ38, $HZ$1)&gt;0, HQ$2, 0)</f>
        <v>0</v>
      </c>
      <c r="HR38" s="235">
        <f>IF(COUNTIF($CR38:$CT38, $HZ$1)&gt;0, HR$2, 0)</f>
        <v>0</v>
      </c>
      <c r="HS38" s="235">
        <f>IF(COUNTIF($CU38:$CW38, $HZ$1)&gt;0, HS$2, 0)</f>
        <v>0</v>
      </c>
      <c r="HT38" s="235">
        <f>IF(COUNTIF($CX38:$CZ38, $HZ$1)&gt;0, HT$2, 0)</f>
        <v>0</v>
      </c>
      <c r="HU38" s="235">
        <f>IF(COUNTIF($DA38:$DC38, $HZ$1)&gt;0, HU$2, 0)</f>
        <v>0</v>
      </c>
      <c r="HV38" s="235">
        <f>IF(COUNTIF($DD38:$DF38, $HZ$1)&gt;0, HV$2, 0)</f>
        <v>0</v>
      </c>
      <c r="HW38" s="235">
        <f>IF(COUNTIF($DG38:$DI38, $HZ$1)&gt;0, HW$2, 0)</f>
        <v>0</v>
      </c>
      <c r="HX38" s="235">
        <f>IF(COUNTIF($DJ38:$DL38, $HZ$1)&gt;0, HX$2, 0)</f>
        <v>0</v>
      </c>
      <c r="HY38" s="235">
        <f>IF(COUNTIF($DM38:$DO38, $HZ$1)&gt;0, HY$2, 0)</f>
        <v>0</v>
      </c>
      <c r="HZ38" s="236">
        <f t="shared" ref="HZ38:HZ40" si="125">SUM(GQ38:HY38)</f>
        <v>0</v>
      </c>
      <c r="IA38" s="238"/>
      <c r="IB38" s="237">
        <f t="shared" ref="IB38:IB40" si="126">IF(MAX($N38:$Q38)&gt;=40, IB$2, 0)</f>
        <v>0</v>
      </c>
      <c r="IC38" s="229">
        <f t="shared" ref="IC38:IC40" si="127">IF(MAX($R38:$U38)&gt;=40, IC$2, 0)</f>
        <v>0</v>
      </c>
      <c r="ID38" s="229">
        <f t="shared" ref="ID38:ID40" si="128">IF(MAX($V38:$Y38)&gt;=40, ID$2, 0)</f>
        <v>0</v>
      </c>
      <c r="IE38" s="229">
        <f t="shared" ref="IE38:IE40" si="129">IF(MAX($Z38:$AA38)&gt;=40, IE$2, 0)</f>
        <v>0</v>
      </c>
      <c r="IF38" s="229">
        <f t="shared" ref="IF38:IF40" si="130">IF(MAX($AB38:$AC38)&gt;=40, IF$2, 0)</f>
        <v>0</v>
      </c>
      <c r="IG38" s="230">
        <f>IF(MAX($AD38:$AF38)&gt;=40, IG$2, 0)</f>
        <v>0</v>
      </c>
      <c r="IH38" s="231">
        <f>IF(MAX($AG38:$AI38)&gt;=40, IH$2, 0)</f>
        <v>0</v>
      </c>
      <c r="II38" s="231">
        <f>IF(MAX($AJ38:$AL38)&gt;=40, II$2, 0)</f>
        <v>0</v>
      </c>
      <c r="IJ38" s="231">
        <f>IF(MAX($AM38:$AO38)&gt;=40, IJ$2, 0)</f>
        <v>0</v>
      </c>
      <c r="IK38" s="231">
        <f>IF(MAX($AP38:$AR38)&gt;=40, IK$2, 0)</f>
        <v>0</v>
      </c>
      <c r="IL38" s="231">
        <f>IF(MAX($AS38:$AU38)&gt;=40, IL$2, 0)</f>
        <v>0</v>
      </c>
      <c r="IM38" s="231">
        <f>IF(MAX($AV38:$AX38)&gt;=40, IM$2, 0)</f>
        <v>0</v>
      </c>
      <c r="IN38" s="231">
        <f>IF(MAX($AY38:$BA38)&gt;=40, IN$2, 0)</f>
        <v>0</v>
      </c>
      <c r="IO38" s="231">
        <f>IF(MAX($BB38:$BD38)&gt;=40, IO$2, 0)</f>
        <v>0</v>
      </c>
      <c r="IP38" s="232">
        <f>IF(MAX($BE38:$BG38)&gt;=40, IP$2, 0)</f>
        <v>0</v>
      </c>
      <c r="IQ38" s="233">
        <f>IF(MAX($BH38:$BJ38)&gt;=40, IQ$2, 0)</f>
        <v>0</v>
      </c>
      <c r="IR38" s="233">
        <f>IF(MAX($BK38:$BM38)&gt;=40, IR$2, 0)</f>
        <v>0</v>
      </c>
      <c r="IS38" s="233">
        <f>IF(MAX($BN38:$BP38)&gt;=40, IS$2, 0)</f>
        <v>0</v>
      </c>
      <c r="IT38" s="233">
        <f>IF(MAX($BQ38:$BS38)&gt;=40, IT$2, 0)</f>
        <v>0</v>
      </c>
      <c r="IU38" s="233">
        <f>IF(MAX($BT38:$BV38)&gt;=40, IU$2, 0)</f>
        <v>0</v>
      </c>
      <c r="IV38" s="233">
        <f>IF(MAX($BW38:$BY38)&gt;=40, IV$2, 0)</f>
        <v>0</v>
      </c>
      <c r="IW38" s="233">
        <f>IF(MAX($BZ38:$CB38)&gt;=40, IW$2, 0)</f>
        <v>0</v>
      </c>
      <c r="IX38" s="233">
        <f>IF(MAX($CC38:$CE38)&gt;=40, IX$2, 0)</f>
        <v>0</v>
      </c>
      <c r="IY38" s="234">
        <f>IF(MAX($CF38:$CH38)&gt;=40, IY$2, 0)</f>
        <v>0</v>
      </c>
      <c r="IZ38" s="235">
        <f>IF(MAX($CI38:$CK38)&gt;=40, IZ$2, 0)</f>
        <v>0</v>
      </c>
      <c r="JA38" s="235">
        <f>IF(MAX($CL38:$CN38)&gt;=40, JA$2, 0)</f>
        <v>0</v>
      </c>
      <c r="JB38" s="235">
        <f>IF(MAX($CO38:$CQ38)&gt;=40, JB$2, 0)</f>
        <v>0</v>
      </c>
      <c r="JC38" s="235">
        <f>IF(MAX($CR38:$CT38)&gt;=40, JC$2, 0)</f>
        <v>0</v>
      </c>
      <c r="JD38" s="235">
        <f>IF(MAX($CU38:$CW38)&gt;=40, JD$2, 0)</f>
        <v>0</v>
      </c>
      <c r="JE38" s="235">
        <f>IF(MAX($CX38:$CZ38)&gt;=40, JE$2, 0)</f>
        <v>0</v>
      </c>
      <c r="JF38" s="235">
        <f>IF(MAX($DA38:$DC38)&gt;=40, JF$2, 0)</f>
        <v>0</v>
      </c>
      <c r="JG38" s="235">
        <f>IF(MAX($DD38:$DF38)&gt;=40, JG$2, 0)</f>
        <v>0</v>
      </c>
      <c r="JH38" s="235">
        <f>IF(MAX($DG38:$DI38)&gt;=40, JH$2, 0)</f>
        <v>0</v>
      </c>
      <c r="JI38" s="235">
        <f>IF(MAX($DJ38:$DL38)&gt;=40, JI$2, 0)</f>
        <v>0</v>
      </c>
      <c r="JJ38" s="235">
        <f>IF(MAX($DM38:$DO38)&gt;=40, JJ$2, 0)</f>
        <v>0</v>
      </c>
      <c r="JK38" s="392">
        <f>SUM(IG38:IW38, IY38:JJ38)</f>
        <v>0</v>
      </c>
      <c r="JL38" s="392">
        <f>SUM(IB38:IF38, IX38)</f>
        <v>0</v>
      </c>
    </row>
    <row r="39" spans="2:272" ht="15" customHeight="1" x14ac:dyDescent="0.25">
      <c r="B39" s="368">
        <v>2</v>
      </c>
      <c r="C39" s="12"/>
      <c r="D39" s="399"/>
      <c r="E39" s="17"/>
      <c r="F39" s="6"/>
      <c r="G39" s="17"/>
      <c r="H39" s="17"/>
      <c r="I39" s="20"/>
      <c r="J39" s="6"/>
      <c r="K39" s="6"/>
      <c r="L39" s="400"/>
      <c r="M39" s="401"/>
      <c r="N39" s="21"/>
      <c r="O39" s="103"/>
      <c r="P39" s="103"/>
      <c r="Q39" s="267"/>
      <c r="R39" s="21"/>
      <c r="S39" s="103"/>
      <c r="T39" s="103"/>
      <c r="U39" s="283"/>
      <c r="V39" s="21"/>
      <c r="W39" s="103"/>
      <c r="X39" s="103"/>
      <c r="Y39" s="267"/>
      <c r="Z39" s="21"/>
      <c r="AA39" s="267"/>
      <c r="AB39" s="21"/>
      <c r="AC39" s="267"/>
      <c r="AD39" s="21"/>
      <c r="AE39" s="103"/>
      <c r="AF39" s="267"/>
      <c r="AG39" s="21"/>
      <c r="AH39" s="103"/>
      <c r="AI39" s="267"/>
      <c r="AJ39" s="21"/>
      <c r="AK39" s="103"/>
      <c r="AL39" s="267"/>
      <c r="AM39" s="21"/>
      <c r="AN39" s="103"/>
      <c r="AO39" s="267"/>
      <c r="AP39" s="21"/>
      <c r="AQ39" s="103"/>
      <c r="AR39" s="267"/>
      <c r="AS39" s="21"/>
      <c r="AT39" s="103"/>
      <c r="AU39" s="267"/>
      <c r="AV39" s="21"/>
      <c r="AW39" s="103"/>
      <c r="AX39" s="267"/>
      <c r="AY39" s="21"/>
      <c r="AZ39" s="103"/>
      <c r="BA39" s="267"/>
      <c r="BB39" s="21"/>
      <c r="BC39" s="103"/>
      <c r="BD39" s="267"/>
      <c r="BE39" s="21"/>
      <c r="BF39" s="103"/>
      <c r="BG39" s="267"/>
      <c r="BH39" s="21"/>
      <c r="BI39" s="103"/>
      <c r="BJ39" s="267"/>
      <c r="BK39" s="21"/>
      <c r="BL39" s="103"/>
      <c r="BM39" s="267"/>
      <c r="BN39" s="21"/>
      <c r="BO39" s="103"/>
      <c r="BP39" s="267"/>
      <c r="BQ39" s="21"/>
      <c r="BR39" s="103"/>
      <c r="BS39" s="267"/>
      <c r="BT39" s="21"/>
      <c r="BU39" s="103"/>
      <c r="BV39" s="267"/>
      <c r="BW39" s="21"/>
      <c r="BX39" s="103"/>
      <c r="BY39" s="267"/>
      <c r="BZ39" s="21"/>
      <c r="CA39" s="103"/>
      <c r="CB39" s="267"/>
      <c r="CC39" s="21"/>
      <c r="CD39" s="284"/>
      <c r="CE39" s="267"/>
      <c r="CF39" s="21"/>
      <c r="CG39" s="103"/>
      <c r="CH39" s="267"/>
      <c r="CI39" s="21"/>
      <c r="CJ39" s="103"/>
      <c r="CK39" s="267"/>
      <c r="CL39" s="21"/>
      <c r="CM39" s="103"/>
      <c r="CN39" s="103"/>
      <c r="CO39" s="103"/>
      <c r="CP39" s="103"/>
      <c r="CQ39" s="267"/>
      <c r="CR39" s="21"/>
      <c r="CS39" s="103"/>
      <c r="CT39" s="267"/>
      <c r="CU39" s="21"/>
      <c r="CV39" s="103"/>
      <c r="CW39" s="267"/>
      <c r="CX39" s="21"/>
      <c r="CY39" s="103"/>
      <c r="CZ39" s="267"/>
      <c r="DA39" s="21"/>
      <c r="DB39" s="103"/>
      <c r="DC39" s="267"/>
      <c r="DD39" s="21"/>
      <c r="DE39" s="103"/>
      <c r="DF39" s="267"/>
      <c r="DG39" s="21"/>
      <c r="DH39" s="103"/>
      <c r="DI39" s="267"/>
      <c r="DJ39" s="21"/>
      <c r="DK39" s="103"/>
      <c r="DL39" s="267"/>
      <c r="DM39" s="21"/>
      <c r="DN39" s="103"/>
      <c r="DO39" s="267"/>
      <c r="DP39" s="213"/>
      <c r="DQ39" s="212"/>
      <c r="DR39" s="212"/>
      <c r="DS39" s="279" t="e">
        <f>AVERAGE(BE39:DI39)</f>
        <v>#DIV/0!</v>
      </c>
      <c r="DT39" s="214"/>
      <c r="DU39" s="215" t="e">
        <f t="shared" si="107"/>
        <v>#DIV/0!</v>
      </c>
      <c r="DV39" s="58">
        <f>COUNTIF(N39:DI39, DV$1)+COUNTIF(N39:DI39, DV$2)</f>
        <v>0</v>
      </c>
      <c r="DW39" s="228">
        <f t="shared" si="108"/>
        <v>0</v>
      </c>
      <c r="DX39" s="229">
        <f t="shared" si="109"/>
        <v>0</v>
      </c>
      <c r="DY39" s="229">
        <f t="shared" si="110"/>
        <v>0</v>
      </c>
      <c r="DZ39" s="229">
        <f t="shared" si="111"/>
        <v>0</v>
      </c>
      <c r="EA39" s="229">
        <f t="shared" si="112"/>
        <v>0</v>
      </c>
      <c r="EB39" s="230">
        <f>IF(COUNTIF($AD39:$AF39, $FF$1)&gt;0, EB$2, 0)</f>
        <v>0</v>
      </c>
      <c r="EC39" s="231">
        <f>IF(COUNTIF($AG39:$AI39, $FF$1)&gt;0, EC$2, 0)</f>
        <v>0</v>
      </c>
      <c r="ED39" s="231">
        <f>IF(COUNTIF($AJ39:$AL39, $FF$1)&gt;0, ED$2, 0)</f>
        <v>0</v>
      </c>
      <c r="EE39" s="231">
        <f>IF(COUNTIF($AM39:$AO39, $FF$1)&gt;0, EE$2, 0)</f>
        <v>0</v>
      </c>
      <c r="EF39" s="231">
        <f>IF(COUNTIF($AP39:$AR39, $FF$1)&gt;0, EF$2, 0)</f>
        <v>0</v>
      </c>
      <c r="EG39" s="231">
        <f>IF(COUNTIF($AS39:$AU39, $FF$1)&gt;0, EG$2, 0)</f>
        <v>0</v>
      </c>
      <c r="EH39" s="231">
        <f>IF(COUNTIF($AV39:$AX39, $FF$1)&gt;0, EH$2, 0)</f>
        <v>0</v>
      </c>
      <c r="EI39" s="231">
        <f>IF(COUNTIF($AY39:$BA39, $FF$1)&gt;0, EI$2, 0)</f>
        <v>0</v>
      </c>
      <c r="EJ39" s="231">
        <f>IF(COUNTIF($BB39:$BD39, $FF$1)&gt;0, EJ$2, 0)</f>
        <v>0</v>
      </c>
      <c r="EK39" s="232">
        <f>IF(COUNTIF($BE39:$BG39, $FF$1)&gt;0, EK$2, 0)</f>
        <v>0</v>
      </c>
      <c r="EL39" s="233">
        <f>IF(COUNTIF($BH39:$BJ39, $FF$1)&gt;0, EL$2, 0)</f>
        <v>0</v>
      </c>
      <c r="EM39" s="233">
        <f>IF(COUNTIF($BK39:$BM39, $FF$1)&gt;0, EM$2, 0)</f>
        <v>0</v>
      </c>
      <c r="EN39" s="233">
        <f>IF(COUNTIF($BN39:$BP39, $FF$1)&gt;0, EN$2, 0)</f>
        <v>0</v>
      </c>
      <c r="EO39" s="233">
        <f>IF(COUNTIF($BQ39:$BS39, $FF$1)&gt;0, EO$2, 0)</f>
        <v>0</v>
      </c>
      <c r="EP39" s="233">
        <f>IF(COUNTIF($BT39:$BV39, $FF$1)&gt;0, EP$2, 0)</f>
        <v>0</v>
      </c>
      <c r="EQ39" s="233">
        <f>IF(COUNTIF($BW39:$BY39, $FF$1)&gt;0, EQ$2, 0)</f>
        <v>0</v>
      </c>
      <c r="ER39" s="233">
        <f>IF(COUNTIF($BZ39:$CB39, $FF$1)&gt;0, ER$2, 0)</f>
        <v>0</v>
      </c>
      <c r="ES39" s="233">
        <f>IF(COUNTIF($CC39:$CE39, $FF$1)&gt;0, ES$2, 0)</f>
        <v>0</v>
      </c>
      <c r="ET39" s="234">
        <f>IF(COUNTIF($CF39:$CH39, $FF$1)&gt;0, ET$2, 0)</f>
        <v>0</v>
      </c>
      <c r="EU39" s="235">
        <f>IF(COUNTIF($CI39:$CK39, $FF$1)&gt;0, EU$2, 0)</f>
        <v>0</v>
      </c>
      <c r="EV39" s="235">
        <f>IF(COUNTIF($CL39:$CN39, $FF$1)&gt;0, EV$2, 0)</f>
        <v>0</v>
      </c>
      <c r="EW39" s="235">
        <f>IF(COUNTIF($CO39:$CQ39, $FF$1)&gt;0, EW$2, 0)</f>
        <v>0</v>
      </c>
      <c r="EX39" s="235">
        <f>IF(COUNTIF($CR39:$CT39, $FF$1)&gt;0, EX$2, 0)</f>
        <v>0</v>
      </c>
      <c r="EY39" s="235">
        <f>IF(COUNTIF($CU39:$CW39, $FF$1)&gt;0, EY$2, 0)</f>
        <v>0</v>
      </c>
      <c r="EZ39" s="235">
        <f>IF(COUNTIF($CX39:$CZ39, $FF$1)&gt;0, EZ$2, 0)</f>
        <v>0</v>
      </c>
      <c r="FA39" s="235">
        <f>IF(COUNTIF($DA39:$DC39, $FF$1)&gt;0, FA$2, 0)</f>
        <v>0</v>
      </c>
      <c r="FB39" s="235">
        <f>IF(COUNTIF($DD39:$DF39, $FF$1)&gt;0, FB$2, 0)</f>
        <v>0</v>
      </c>
      <c r="FC39" s="235">
        <f>IF(COUNTIF($DG39:$DI39, $FF$1)&gt;0, FC$2, 0)</f>
        <v>0</v>
      </c>
      <c r="FD39" s="235">
        <f>IF(COUNTIF($DJ39:$DL39, $FF$1)&gt;0, FD$2, 0)</f>
        <v>0</v>
      </c>
      <c r="FE39" s="235">
        <f>IF(COUNTIF($DM39:$DO39, $FF$1)&gt;0, FE$2, 0)</f>
        <v>0</v>
      </c>
      <c r="FF39" s="236">
        <f t="shared" si="113"/>
        <v>0</v>
      </c>
      <c r="FG39" s="237">
        <f t="shared" si="114"/>
        <v>0</v>
      </c>
      <c r="FH39" s="229">
        <f t="shared" si="115"/>
        <v>0</v>
      </c>
      <c r="FI39" s="229">
        <f t="shared" si="116"/>
        <v>0</v>
      </c>
      <c r="FJ39" s="229">
        <f t="shared" si="117"/>
        <v>0</v>
      </c>
      <c r="FK39" s="229">
        <f t="shared" si="118"/>
        <v>0</v>
      </c>
      <c r="FL39" s="230">
        <f>IF(COUNTIF($AD39:$AF39, $GP$1)&gt;0, FL$2, 0)</f>
        <v>0</v>
      </c>
      <c r="FM39" s="231">
        <f>IF(COUNTIF($AG39:$AI39, $GP$1)&gt;0, FM$2, 0)</f>
        <v>0</v>
      </c>
      <c r="FN39" s="231">
        <f>IF(COUNTIF($AJ39:$AL39, $GP$1)&gt;0, FN$2, 0)</f>
        <v>0</v>
      </c>
      <c r="FO39" s="231">
        <f>IF(COUNTIF($AM39:$AO39, $GP$1)&gt;0, FO$2, 0)</f>
        <v>0</v>
      </c>
      <c r="FP39" s="231">
        <f>IF(COUNTIF($AP39:$AR39, $GP$1)&gt;0, FP$2, 0)</f>
        <v>0</v>
      </c>
      <c r="FQ39" s="231">
        <f>IF(COUNTIF($AS39:$AU39, $GP$1)&gt;0, FQ$2, 0)</f>
        <v>0</v>
      </c>
      <c r="FR39" s="231">
        <f>IF(COUNTIF($AV39:$AX39, $GP$1)&gt;0, FR$2, 0)</f>
        <v>0</v>
      </c>
      <c r="FS39" s="231">
        <f>IF(COUNTIF($AY39:$BA39, $GP$1)&gt;0, FS$2, 0)</f>
        <v>0</v>
      </c>
      <c r="FT39" s="231">
        <f>IF(COUNTIF($BB39:$BD39, $GP$1)&gt;0, FT$2, 0)</f>
        <v>0</v>
      </c>
      <c r="FU39" s="232">
        <f>IF(COUNTIF($BE39:$BG39, $GP$1)&gt;0, FU$2, 0)</f>
        <v>0</v>
      </c>
      <c r="FV39" s="233">
        <f>IF(COUNTIF($BH39:$BJ39, $GP$1)&gt;0, FV$2, 0)</f>
        <v>0</v>
      </c>
      <c r="FW39" s="233">
        <f>IF(COUNTIF($BK39:$BM39, $GP$1)&gt;0, FW$2, 0)</f>
        <v>0</v>
      </c>
      <c r="FX39" s="233">
        <f>IF(COUNTIF($BN39:$BP39, $GP$1)&gt;0, FX$2, 0)</f>
        <v>0</v>
      </c>
      <c r="FY39" s="233">
        <f>IF(COUNTIF($BQ39:$BS39, $GP$1)&gt;0, FY$2, 0)</f>
        <v>0</v>
      </c>
      <c r="FZ39" s="233">
        <f>IF(COUNTIF($BT39:$BV39, $GP$1)&gt;0, FZ$2, 0)</f>
        <v>0</v>
      </c>
      <c r="GA39" s="233">
        <f>IF(COUNTIF($BW39:$BY39, $GP$1)&gt;0, GA$2, 0)</f>
        <v>0</v>
      </c>
      <c r="GB39" s="233">
        <f>IF(COUNTIF($BZ39:$CB39, $GP$1)&gt;0, GB$2, 0)</f>
        <v>0</v>
      </c>
      <c r="GC39" s="233">
        <f>IF(COUNTIF($CC39:$CE39, $GP$1)&gt;0, GC$2, 0)</f>
        <v>0</v>
      </c>
      <c r="GD39" s="234">
        <f>IF(COUNTIF($CF39:$CH39, $GP$1)&gt;0, GD$2, 0)</f>
        <v>0</v>
      </c>
      <c r="GE39" s="235">
        <f>IF(COUNTIF($CI39:$CK39, $GP$1)&gt;0, GE$2, 0)</f>
        <v>0</v>
      </c>
      <c r="GF39" s="235">
        <f>IF(COUNTIF($CL39:$CN39, $GP$1)&gt;0, GF$2, 0)</f>
        <v>0</v>
      </c>
      <c r="GG39" s="235">
        <f>IF(COUNTIF($CO39:$CQ39, $GP$1)&gt;0, GG$2, 0)</f>
        <v>0</v>
      </c>
      <c r="GH39" s="235">
        <f>IF(COUNTIF($CR39:$CT39, $GP$1)&gt;0, GH$2, 0)</f>
        <v>0</v>
      </c>
      <c r="GI39" s="235">
        <f>IF(COUNTIF($CU39:$CW39, $GP$1)&gt;0, GI$2, 0)</f>
        <v>0</v>
      </c>
      <c r="GJ39" s="235">
        <f>IF(COUNTIF($CX39:$CZ39, $GP$1)&gt;0, GJ$2, 0)</f>
        <v>0</v>
      </c>
      <c r="GK39" s="235">
        <f>IF(COUNTIF($DA39:$DC39, $GP$1)&gt;0, GK$2, 0)</f>
        <v>0</v>
      </c>
      <c r="GL39" s="235">
        <f>IF(COUNTIF($DD39:$DF39, $GP$1)&gt;0, GL$2, 0)</f>
        <v>0</v>
      </c>
      <c r="GM39" s="235">
        <f>IF(COUNTIF($DG39:$DI39, $GP$1)&gt;0, GM$2, 0)</f>
        <v>0</v>
      </c>
      <c r="GN39" s="235">
        <f>IF(COUNTIF($DJ39:$DL39, $GP$1)&gt;0, GN$2, 0)</f>
        <v>0</v>
      </c>
      <c r="GO39" s="235">
        <f>IF(COUNTIF($DM39:$DO39, $GP$1)&gt;0, GO$2, 0)</f>
        <v>0</v>
      </c>
      <c r="GP39" s="236">
        <f t="shared" si="119"/>
        <v>0</v>
      </c>
      <c r="GQ39" s="237">
        <f t="shared" si="120"/>
        <v>0</v>
      </c>
      <c r="GR39" s="229">
        <f t="shared" si="121"/>
        <v>0</v>
      </c>
      <c r="GS39" s="229">
        <f t="shared" si="122"/>
        <v>0</v>
      </c>
      <c r="GT39" s="229">
        <f t="shared" si="123"/>
        <v>0</v>
      </c>
      <c r="GU39" s="229">
        <f t="shared" si="124"/>
        <v>0</v>
      </c>
      <c r="GV39" s="230">
        <f>IF(COUNTIF($AD39:$AF39, $HZ$1)&gt;0, GV$2, 0)</f>
        <v>0</v>
      </c>
      <c r="GW39" s="231">
        <f>IF(COUNTIF($AG39:$AI39, $HZ$1)&gt;0, GW$2, 0)</f>
        <v>0</v>
      </c>
      <c r="GX39" s="231">
        <f>IF(COUNTIF($AJ39:$AL39, $HZ$1)&gt;0, GX$2, 0)</f>
        <v>0</v>
      </c>
      <c r="GY39" s="231">
        <f>IF(COUNTIF($AM39:$AO39, $HZ$1)&gt;0, GY$2, 0)</f>
        <v>0</v>
      </c>
      <c r="GZ39" s="231">
        <f>IF(COUNTIF($AP39:$AR39, $HZ$1)&gt;0, GZ$2, 0)</f>
        <v>0</v>
      </c>
      <c r="HA39" s="231">
        <f>IF(COUNTIF($AS39:$AU39, $HZ$1)&gt;0, HA$2, 0)</f>
        <v>0</v>
      </c>
      <c r="HB39" s="231">
        <f>IF(COUNTIF($AV39:$AX39, $HZ$1)&gt;0, HB$2, 0)</f>
        <v>0</v>
      </c>
      <c r="HC39" s="231">
        <f>IF(COUNTIF($AY39:$BA39, $HZ$1)&gt;0, HC$2, 0)</f>
        <v>0</v>
      </c>
      <c r="HD39" s="231">
        <f>IF(COUNTIF($BB39:$BD39, $HZ$1)&gt;0, HD$2, 0)</f>
        <v>0</v>
      </c>
      <c r="HE39" s="232">
        <f>IF(COUNTIF($BE39:$BG39, $HZ$1)&gt;0, HE$2, 0)</f>
        <v>0</v>
      </c>
      <c r="HF39" s="233">
        <f>IF(COUNTIF($BH39:$BJ39, $HZ$1)&gt;0, HF$2, 0)</f>
        <v>0</v>
      </c>
      <c r="HG39" s="233">
        <f>IF(COUNTIF($BK39:$BM39, $HZ$1)&gt;0, HG$2, 0)</f>
        <v>0</v>
      </c>
      <c r="HH39" s="233">
        <f>IF(COUNTIF($BN39:$BP39, $HZ$1)&gt;0, HH$2, 0)</f>
        <v>0</v>
      </c>
      <c r="HI39" s="233">
        <f>IF(COUNTIF($BQ39:$BS39, $HZ$1)&gt;0, HI$2, 0)</f>
        <v>0</v>
      </c>
      <c r="HJ39" s="233">
        <f>IF(COUNTIF($BT39:$BV39, $HZ$1)&gt;0, HJ$2, 0)</f>
        <v>0</v>
      </c>
      <c r="HK39" s="233">
        <f>IF(COUNTIF($BW39:$BY39, $HZ$1)&gt;0, HK$2, 0)</f>
        <v>0</v>
      </c>
      <c r="HL39" s="233">
        <f>IF(COUNTIF($BZ39:$CB39, $HZ$1)&gt;0, HL$2, 0)</f>
        <v>0</v>
      </c>
      <c r="HM39" s="233">
        <f>IF(COUNTIF($CC39:$CE39, $HZ$1)&gt;0, HM$2, 0)</f>
        <v>0</v>
      </c>
      <c r="HN39" s="234">
        <f>IF(COUNTIF($CF39:$CH39, $HZ$1)&gt;0, HN$2, 0)</f>
        <v>0</v>
      </c>
      <c r="HO39" s="235">
        <f>IF(COUNTIF($CI39:$CK39, $HZ$1)&gt;0, HO$2, 0)</f>
        <v>0</v>
      </c>
      <c r="HP39" s="235">
        <f>IF(COUNTIF($CL39:$CN39, $HZ$1)&gt;0, HP$2, 0)</f>
        <v>0</v>
      </c>
      <c r="HQ39" s="235">
        <f>IF(COUNTIF($CO39:$CQ39, $HZ$1)&gt;0, HQ$2, 0)</f>
        <v>0</v>
      </c>
      <c r="HR39" s="235">
        <f>IF(COUNTIF($CR39:$CT39, $HZ$1)&gt;0, HR$2, 0)</f>
        <v>0</v>
      </c>
      <c r="HS39" s="235">
        <f>IF(COUNTIF($CU39:$CW39, $HZ$1)&gt;0, HS$2, 0)</f>
        <v>0</v>
      </c>
      <c r="HT39" s="235">
        <f>IF(COUNTIF($CX39:$CZ39, $HZ$1)&gt;0, HT$2, 0)</f>
        <v>0</v>
      </c>
      <c r="HU39" s="235">
        <f>IF(COUNTIF($DA39:$DC39, $HZ$1)&gt;0, HU$2, 0)</f>
        <v>0</v>
      </c>
      <c r="HV39" s="235">
        <f>IF(COUNTIF($DD39:$DF39, $HZ$1)&gt;0, HV$2, 0)</f>
        <v>0</v>
      </c>
      <c r="HW39" s="235">
        <f>IF(COUNTIF($DG39:$DI39, $HZ$1)&gt;0, HW$2, 0)</f>
        <v>0</v>
      </c>
      <c r="HX39" s="235">
        <f>IF(COUNTIF($DJ39:$DL39, $HZ$1)&gt;0, HX$2, 0)</f>
        <v>0</v>
      </c>
      <c r="HY39" s="235">
        <f>IF(COUNTIF($DM39:$DO39, $HZ$1)&gt;0, HY$2, 0)</f>
        <v>0</v>
      </c>
      <c r="HZ39" s="236">
        <f t="shared" si="125"/>
        <v>0</v>
      </c>
      <c r="IA39" s="238"/>
      <c r="IB39" s="237">
        <f t="shared" si="126"/>
        <v>0</v>
      </c>
      <c r="IC39" s="229">
        <f t="shared" si="127"/>
        <v>0</v>
      </c>
      <c r="ID39" s="229">
        <f t="shared" si="128"/>
        <v>0</v>
      </c>
      <c r="IE39" s="229">
        <f t="shared" si="129"/>
        <v>0</v>
      </c>
      <c r="IF39" s="229">
        <f t="shared" si="130"/>
        <v>0</v>
      </c>
      <c r="IG39" s="230">
        <f>IF(MAX($AD39:$AF39)&gt;=40, IG$2, 0)</f>
        <v>0</v>
      </c>
      <c r="IH39" s="231">
        <f>IF(MAX($AG39:$AI39)&gt;=40, IH$2, 0)</f>
        <v>0</v>
      </c>
      <c r="II39" s="231">
        <f>IF(MAX($AJ39:$AL39)&gt;=40, II$2, 0)</f>
        <v>0</v>
      </c>
      <c r="IJ39" s="231">
        <f>IF(MAX($AM39:$AO39)&gt;=40, IJ$2, 0)</f>
        <v>0</v>
      </c>
      <c r="IK39" s="231">
        <f>IF(MAX($AP39:$AR39)&gt;=40, IK$2, 0)</f>
        <v>0</v>
      </c>
      <c r="IL39" s="231">
        <f>IF(MAX($AS39:$AU39)&gt;=40, IL$2, 0)</f>
        <v>0</v>
      </c>
      <c r="IM39" s="231">
        <f>IF(MAX($AV39:$AX39)&gt;=40, IM$2, 0)</f>
        <v>0</v>
      </c>
      <c r="IN39" s="231">
        <f>IF(MAX($AY39:$BA39)&gt;=40, IN$2, 0)</f>
        <v>0</v>
      </c>
      <c r="IO39" s="231">
        <f>IF(MAX($BB39:$BD39)&gt;=40, IO$2, 0)</f>
        <v>0</v>
      </c>
      <c r="IP39" s="232">
        <f>IF(MAX($BE39:$BG39)&gt;=40, IP$2, 0)</f>
        <v>0</v>
      </c>
      <c r="IQ39" s="233">
        <f>IF(MAX($BH39:$BJ39)&gt;=40, IQ$2, 0)</f>
        <v>0</v>
      </c>
      <c r="IR39" s="233">
        <f>IF(MAX($BK39:$BM39)&gt;=40, IR$2, 0)</f>
        <v>0</v>
      </c>
      <c r="IS39" s="233">
        <f>IF(MAX($BN39:$BP39)&gt;=40, IS$2, 0)</f>
        <v>0</v>
      </c>
      <c r="IT39" s="233">
        <f>IF(MAX($BQ39:$BS39)&gt;=40, IT$2, 0)</f>
        <v>0</v>
      </c>
      <c r="IU39" s="233">
        <f>IF(MAX($BT39:$BV39)&gt;=40, IU$2, 0)</f>
        <v>0</v>
      </c>
      <c r="IV39" s="233">
        <f>IF(MAX($BW39:$BY39)&gt;=40, IV$2, 0)</f>
        <v>0</v>
      </c>
      <c r="IW39" s="233">
        <f>IF(MAX($BZ39:$CB39)&gt;=40, IW$2, 0)</f>
        <v>0</v>
      </c>
      <c r="IX39" s="233">
        <f>IF(MAX($CC39:$CE39)&gt;=40, IX$2, 0)</f>
        <v>0</v>
      </c>
      <c r="IY39" s="234">
        <f>IF(MAX($CF39:$CH39)&gt;=40, IY$2, 0)</f>
        <v>0</v>
      </c>
      <c r="IZ39" s="235">
        <f>IF(MAX($CI39:$CK39)&gt;=40, IZ$2, 0)</f>
        <v>0</v>
      </c>
      <c r="JA39" s="235">
        <f>IF(MAX($CL39:$CN39)&gt;=40, JA$2, 0)</f>
        <v>0</v>
      </c>
      <c r="JB39" s="235">
        <f>IF(MAX($CO39:$CQ39)&gt;=40, JB$2, 0)</f>
        <v>0</v>
      </c>
      <c r="JC39" s="235">
        <f>IF(MAX($CR39:$CT39)&gt;=40, JC$2, 0)</f>
        <v>0</v>
      </c>
      <c r="JD39" s="235">
        <f>IF(MAX($CU39:$CW39)&gt;=40, JD$2, 0)</f>
        <v>0</v>
      </c>
      <c r="JE39" s="235">
        <f>IF(MAX($CX39:$CZ39)&gt;=40, JE$2, 0)</f>
        <v>0</v>
      </c>
      <c r="JF39" s="235">
        <f>IF(MAX($DA39:$DC39)&gt;=40, JF$2, 0)</f>
        <v>0</v>
      </c>
      <c r="JG39" s="235">
        <f>IF(MAX($DD39:$DF39)&gt;=40, JG$2, 0)</f>
        <v>0</v>
      </c>
      <c r="JH39" s="235">
        <f>IF(MAX($DG39:$DI39)&gt;=40, JH$2, 0)</f>
        <v>0</v>
      </c>
      <c r="JI39" s="235">
        <f>IF(MAX($DJ39:$DL39)&gt;=40, JI$2, 0)</f>
        <v>0</v>
      </c>
      <c r="JJ39" s="235">
        <f>IF(MAX($DM39:$DO39)&gt;=40, JJ$2, 0)</f>
        <v>0</v>
      </c>
      <c r="JK39" s="392">
        <f>SUM(IG39:IW39, IY39:JJ39)</f>
        <v>0</v>
      </c>
      <c r="JL39" s="392">
        <f>SUM(IB39:IF39, IX39)</f>
        <v>0</v>
      </c>
    </row>
    <row r="40" spans="2:272" ht="15" customHeight="1" x14ac:dyDescent="0.25">
      <c r="B40" s="368">
        <v>3</v>
      </c>
      <c r="C40" s="12"/>
      <c r="D40" s="399"/>
      <c r="E40" s="17"/>
      <c r="F40" s="6"/>
      <c r="G40" s="17"/>
      <c r="H40" s="17"/>
      <c r="I40" s="20"/>
      <c r="J40" s="6"/>
      <c r="K40" s="6"/>
      <c r="L40" s="400"/>
      <c r="M40" s="401"/>
      <c r="N40" s="21"/>
      <c r="O40" s="103"/>
      <c r="P40" s="103"/>
      <c r="Q40" s="267"/>
      <c r="R40" s="21"/>
      <c r="S40" s="103"/>
      <c r="T40" s="103"/>
      <c r="U40" s="283"/>
      <c r="V40" s="21"/>
      <c r="W40" s="103"/>
      <c r="X40" s="103"/>
      <c r="Y40" s="267"/>
      <c r="Z40" s="21"/>
      <c r="AA40" s="267"/>
      <c r="AB40" s="21"/>
      <c r="AC40" s="267"/>
      <c r="AD40" s="21"/>
      <c r="AE40" s="103"/>
      <c r="AF40" s="267"/>
      <c r="AG40" s="21"/>
      <c r="AH40" s="103"/>
      <c r="AI40" s="267"/>
      <c r="AJ40" s="21"/>
      <c r="AK40" s="103"/>
      <c r="AL40" s="267"/>
      <c r="AM40" s="21"/>
      <c r="AN40" s="103"/>
      <c r="AO40" s="267"/>
      <c r="AP40" s="21"/>
      <c r="AQ40" s="103"/>
      <c r="AR40" s="267"/>
      <c r="AS40" s="21"/>
      <c r="AT40" s="103"/>
      <c r="AU40" s="267"/>
      <c r="AV40" s="21"/>
      <c r="AW40" s="103"/>
      <c r="AX40" s="267"/>
      <c r="AY40" s="21"/>
      <c r="AZ40" s="103"/>
      <c r="BA40" s="267"/>
      <c r="BB40" s="21"/>
      <c r="BC40" s="103"/>
      <c r="BD40" s="267"/>
      <c r="BE40" s="21"/>
      <c r="BF40" s="103"/>
      <c r="BG40" s="267"/>
      <c r="BH40" s="21"/>
      <c r="BI40" s="103"/>
      <c r="BJ40" s="267"/>
      <c r="BK40" s="21"/>
      <c r="BL40" s="103"/>
      <c r="BM40" s="267"/>
      <c r="BN40" s="21"/>
      <c r="BO40" s="103"/>
      <c r="BP40" s="267"/>
      <c r="BQ40" s="21"/>
      <c r="BR40" s="103"/>
      <c r="BS40" s="267"/>
      <c r="BT40" s="21"/>
      <c r="BU40" s="103"/>
      <c r="BV40" s="267"/>
      <c r="BW40" s="21"/>
      <c r="BX40" s="103"/>
      <c r="BY40" s="267"/>
      <c r="BZ40" s="21"/>
      <c r="CA40" s="103"/>
      <c r="CB40" s="267"/>
      <c r="CC40" s="21"/>
      <c r="CD40" s="284"/>
      <c r="CE40" s="267"/>
      <c r="CF40" s="21"/>
      <c r="CG40" s="103"/>
      <c r="CH40" s="267"/>
      <c r="CI40" s="21"/>
      <c r="CJ40" s="103"/>
      <c r="CK40" s="267"/>
      <c r="CL40" s="21"/>
      <c r="CM40" s="103"/>
      <c r="CN40" s="103"/>
      <c r="CO40" s="103"/>
      <c r="CP40" s="103"/>
      <c r="CQ40" s="267"/>
      <c r="CR40" s="21"/>
      <c r="CS40" s="103"/>
      <c r="CT40" s="267"/>
      <c r="CU40" s="21"/>
      <c r="CV40" s="103"/>
      <c r="CW40" s="267"/>
      <c r="CX40" s="21"/>
      <c r="CY40" s="103"/>
      <c r="CZ40" s="267"/>
      <c r="DA40" s="21"/>
      <c r="DB40" s="103"/>
      <c r="DC40" s="267"/>
      <c r="DD40" s="21"/>
      <c r="DE40" s="103"/>
      <c r="DF40" s="267"/>
      <c r="DG40" s="21"/>
      <c r="DH40" s="103"/>
      <c r="DI40" s="267"/>
      <c r="DJ40" s="21"/>
      <c r="DK40" s="103"/>
      <c r="DL40" s="267"/>
      <c r="DM40" s="21"/>
      <c r="DN40" s="103"/>
      <c r="DO40" s="267"/>
      <c r="DP40" s="213"/>
      <c r="DQ40" s="212"/>
      <c r="DR40" s="212"/>
      <c r="DS40" s="279" t="e">
        <f>AVERAGE(BE40:DI40)</f>
        <v>#DIV/0!</v>
      </c>
      <c r="DT40" s="214"/>
      <c r="DU40" s="215" t="e">
        <f t="shared" si="107"/>
        <v>#DIV/0!</v>
      </c>
      <c r="DV40" s="58">
        <f>COUNTIF(N40:DI40, DV$1)+COUNTIF(N40:DI40, DV$2)</f>
        <v>0</v>
      </c>
      <c r="DW40" s="228">
        <f t="shared" si="108"/>
        <v>0</v>
      </c>
      <c r="DX40" s="229">
        <f t="shared" si="109"/>
        <v>0</v>
      </c>
      <c r="DY40" s="229">
        <f t="shared" si="110"/>
        <v>0</v>
      </c>
      <c r="DZ40" s="229">
        <f t="shared" si="111"/>
        <v>0</v>
      </c>
      <c r="EA40" s="229">
        <f t="shared" si="112"/>
        <v>0</v>
      </c>
      <c r="EB40" s="230">
        <f>IF(COUNTIF($AD40:$AF40, $FF$1)&gt;0, EB$2, 0)</f>
        <v>0</v>
      </c>
      <c r="EC40" s="231">
        <f>IF(COUNTIF($AG40:$AI40, $FF$1)&gt;0, EC$2, 0)</f>
        <v>0</v>
      </c>
      <c r="ED40" s="231">
        <f>IF(COUNTIF($AJ40:$AL40, $FF$1)&gt;0, ED$2, 0)</f>
        <v>0</v>
      </c>
      <c r="EE40" s="231">
        <f>IF(COUNTIF($AM40:$AO40, $FF$1)&gt;0, EE$2, 0)</f>
        <v>0</v>
      </c>
      <c r="EF40" s="231">
        <f>IF(COUNTIF($AP40:$AR40, $FF$1)&gt;0, EF$2, 0)</f>
        <v>0</v>
      </c>
      <c r="EG40" s="231">
        <f>IF(COUNTIF($AS40:$AU40, $FF$1)&gt;0, EG$2, 0)</f>
        <v>0</v>
      </c>
      <c r="EH40" s="231">
        <f>IF(COUNTIF($AV40:$AX40, $FF$1)&gt;0, EH$2, 0)</f>
        <v>0</v>
      </c>
      <c r="EI40" s="231">
        <f>IF(COUNTIF($AY40:$BA40, $FF$1)&gt;0, EI$2, 0)</f>
        <v>0</v>
      </c>
      <c r="EJ40" s="231">
        <f>IF(COUNTIF($BB40:$BD40, $FF$1)&gt;0, EJ$2, 0)</f>
        <v>0</v>
      </c>
      <c r="EK40" s="232">
        <f>IF(COUNTIF($BE40:$BG40, $FF$1)&gt;0, EK$2, 0)</f>
        <v>0</v>
      </c>
      <c r="EL40" s="233">
        <f>IF(COUNTIF($BH40:$BJ40, $FF$1)&gt;0, EL$2, 0)</f>
        <v>0</v>
      </c>
      <c r="EM40" s="233">
        <f>IF(COUNTIF($BK40:$BM40, $FF$1)&gt;0, EM$2, 0)</f>
        <v>0</v>
      </c>
      <c r="EN40" s="233">
        <f>IF(COUNTIF($BN40:$BP40, $FF$1)&gt;0, EN$2, 0)</f>
        <v>0</v>
      </c>
      <c r="EO40" s="233">
        <f>IF(COUNTIF($BQ40:$BS40, $FF$1)&gt;0, EO$2, 0)</f>
        <v>0</v>
      </c>
      <c r="EP40" s="233">
        <f>IF(COUNTIF($BT40:$BV40, $FF$1)&gt;0, EP$2, 0)</f>
        <v>0</v>
      </c>
      <c r="EQ40" s="233">
        <f>IF(COUNTIF($BW40:$BY40, $FF$1)&gt;0, EQ$2, 0)</f>
        <v>0</v>
      </c>
      <c r="ER40" s="233">
        <f>IF(COUNTIF($BZ40:$CB40, $FF$1)&gt;0, ER$2, 0)</f>
        <v>0</v>
      </c>
      <c r="ES40" s="233">
        <f>IF(COUNTIF($CC40:$CE40, $FF$1)&gt;0, ES$2, 0)</f>
        <v>0</v>
      </c>
      <c r="ET40" s="234">
        <f>IF(COUNTIF($CF40:$CH40, $FF$1)&gt;0, ET$2, 0)</f>
        <v>0</v>
      </c>
      <c r="EU40" s="235">
        <f>IF(COUNTIF($CI40:$CK40, $FF$1)&gt;0, EU$2, 0)</f>
        <v>0</v>
      </c>
      <c r="EV40" s="235">
        <f>IF(COUNTIF($CL40:$CN40, $FF$1)&gt;0, EV$2, 0)</f>
        <v>0</v>
      </c>
      <c r="EW40" s="235">
        <f>IF(COUNTIF($CO40:$CQ40, $FF$1)&gt;0, EW$2, 0)</f>
        <v>0</v>
      </c>
      <c r="EX40" s="235">
        <f>IF(COUNTIF($CR40:$CT40, $FF$1)&gt;0, EX$2, 0)</f>
        <v>0</v>
      </c>
      <c r="EY40" s="235">
        <f>IF(COUNTIF($CU40:$CW40, $FF$1)&gt;0, EY$2, 0)</f>
        <v>0</v>
      </c>
      <c r="EZ40" s="235">
        <f>IF(COUNTIF($CX40:$CZ40, $FF$1)&gt;0, EZ$2, 0)</f>
        <v>0</v>
      </c>
      <c r="FA40" s="235">
        <f>IF(COUNTIF($DA40:$DC40, $FF$1)&gt;0, FA$2, 0)</f>
        <v>0</v>
      </c>
      <c r="FB40" s="235">
        <f>IF(COUNTIF($DD40:$DF40, $FF$1)&gt;0, FB$2, 0)</f>
        <v>0</v>
      </c>
      <c r="FC40" s="235">
        <f>IF(COUNTIF($DG40:$DI40, $FF$1)&gt;0, FC$2, 0)</f>
        <v>0</v>
      </c>
      <c r="FD40" s="235">
        <f>IF(COUNTIF($DJ40:$DL40, $FF$1)&gt;0, FD$2, 0)</f>
        <v>0</v>
      </c>
      <c r="FE40" s="235">
        <f>IF(COUNTIF($DM40:$DO40, $FF$1)&gt;0, FE$2, 0)</f>
        <v>0</v>
      </c>
      <c r="FF40" s="236">
        <f t="shared" si="113"/>
        <v>0</v>
      </c>
      <c r="FG40" s="237">
        <f t="shared" si="114"/>
        <v>0</v>
      </c>
      <c r="FH40" s="229">
        <f t="shared" si="115"/>
        <v>0</v>
      </c>
      <c r="FI40" s="229">
        <f t="shared" si="116"/>
        <v>0</v>
      </c>
      <c r="FJ40" s="229">
        <f t="shared" si="117"/>
        <v>0</v>
      </c>
      <c r="FK40" s="229">
        <f t="shared" si="118"/>
        <v>0</v>
      </c>
      <c r="FL40" s="230">
        <f>IF(COUNTIF($AD40:$AF40, $GP$1)&gt;0, FL$2, 0)</f>
        <v>0</v>
      </c>
      <c r="FM40" s="231">
        <f>IF(COUNTIF($AG40:$AI40, $GP$1)&gt;0, FM$2, 0)</f>
        <v>0</v>
      </c>
      <c r="FN40" s="231">
        <f>IF(COUNTIF($AJ40:$AL40, $GP$1)&gt;0, FN$2, 0)</f>
        <v>0</v>
      </c>
      <c r="FO40" s="231">
        <f>IF(COUNTIF($AM40:$AO40, $GP$1)&gt;0, FO$2, 0)</f>
        <v>0</v>
      </c>
      <c r="FP40" s="231">
        <f>IF(COUNTIF($AP40:$AR40, $GP$1)&gt;0, FP$2, 0)</f>
        <v>0</v>
      </c>
      <c r="FQ40" s="231">
        <f>IF(COUNTIF($AS40:$AU40, $GP$1)&gt;0, FQ$2, 0)</f>
        <v>0</v>
      </c>
      <c r="FR40" s="231">
        <f>IF(COUNTIF($AV40:$AX40, $GP$1)&gt;0, FR$2, 0)</f>
        <v>0</v>
      </c>
      <c r="FS40" s="231">
        <f>IF(COUNTIF($AY40:$BA40, $GP$1)&gt;0, FS$2, 0)</f>
        <v>0</v>
      </c>
      <c r="FT40" s="231">
        <f>IF(COUNTIF($BB40:$BD40, $GP$1)&gt;0, FT$2, 0)</f>
        <v>0</v>
      </c>
      <c r="FU40" s="232">
        <f>IF(COUNTIF($BE40:$BG40, $GP$1)&gt;0, FU$2, 0)</f>
        <v>0</v>
      </c>
      <c r="FV40" s="233">
        <f>IF(COUNTIF($BH40:$BJ40, $GP$1)&gt;0, FV$2, 0)</f>
        <v>0</v>
      </c>
      <c r="FW40" s="233">
        <f>IF(COUNTIF($BK40:$BM40, $GP$1)&gt;0, FW$2, 0)</f>
        <v>0</v>
      </c>
      <c r="FX40" s="233">
        <f>IF(COUNTIF($BN40:$BP40, $GP$1)&gt;0, FX$2, 0)</f>
        <v>0</v>
      </c>
      <c r="FY40" s="233">
        <f>IF(COUNTIF($BQ40:$BS40, $GP$1)&gt;0, FY$2, 0)</f>
        <v>0</v>
      </c>
      <c r="FZ40" s="233">
        <f>IF(COUNTIF($BT40:$BV40, $GP$1)&gt;0, FZ$2, 0)</f>
        <v>0</v>
      </c>
      <c r="GA40" s="233">
        <f>IF(COUNTIF($BW40:$BY40, $GP$1)&gt;0, GA$2, 0)</f>
        <v>0</v>
      </c>
      <c r="GB40" s="233">
        <f>IF(COUNTIF($BZ40:$CB40, $GP$1)&gt;0, GB$2, 0)</f>
        <v>0</v>
      </c>
      <c r="GC40" s="233">
        <f>IF(COUNTIF($CC40:$CE40, $GP$1)&gt;0, GC$2, 0)</f>
        <v>0</v>
      </c>
      <c r="GD40" s="234">
        <f>IF(COUNTIF($CF40:$CH40, $GP$1)&gt;0, GD$2, 0)</f>
        <v>0</v>
      </c>
      <c r="GE40" s="235">
        <f>IF(COUNTIF($CI40:$CK40, $GP$1)&gt;0, GE$2, 0)</f>
        <v>0</v>
      </c>
      <c r="GF40" s="235">
        <f>IF(COUNTIF($CL40:$CN40, $GP$1)&gt;0, GF$2, 0)</f>
        <v>0</v>
      </c>
      <c r="GG40" s="235">
        <f>IF(COUNTIF($CO40:$CQ40, $GP$1)&gt;0, GG$2, 0)</f>
        <v>0</v>
      </c>
      <c r="GH40" s="235">
        <f>IF(COUNTIF($CR40:$CT40, $GP$1)&gt;0, GH$2, 0)</f>
        <v>0</v>
      </c>
      <c r="GI40" s="235">
        <f>IF(COUNTIF($CU40:$CW40, $GP$1)&gt;0, GI$2, 0)</f>
        <v>0</v>
      </c>
      <c r="GJ40" s="235">
        <f>IF(COUNTIF($CX40:$CZ40, $GP$1)&gt;0, GJ$2, 0)</f>
        <v>0</v>
      </c>
      <c r="GK40" s="235">
        <f>IF(COUNTIF($DA40:$DC40, $GP$1)&gt;0, GK$2, 0)</f>
        <v>0</v>
      </c>
      <c r="GL40" s="235">
        <f>IF(COUNTIF($DD40:$DF40, $GP$1)&gt;0, GL$2, 0)</f>
        <v>0</v>
      </c>
      <c r="GM40" s="235">
        <f>IF(COUNTIF($DG40:$DI40, $GP$1)&gt;0, GM$2, 0)</f>
        <v>0</v>
      </c>
      <c r="GN40" s="235">
        <f>IF(COUNTIF($DJ40:$DL40, $GP$1)&gt;0, GN$2, 0)</f>
        <v>0</v>
      </c>
      <c r="GO40" s="235">
        <f>IF(COUNTIF($DM40:$DO40, $GP$1)&gt;0, GO$2, 0)</f>
        <v>0</v>
      </c>
      <c r="GP40" s="236">
        <f t="shared" si="119"/>
        <v>0</v>
      </c>
      <c r="GQ40" s="237">
        <f t="shared" si="120"/>
        <v>0</v>
      </c>
      <c r="GR40" s="229">
        <f t="shared" si="121"/>
        <v>0</v>
      </c>
      <c r="GS40" s="229">
        <f t="shared" si="122"/>
        <v>0</v>
      </c>
      <c r="GT40" s="229">
        <f t="shared" si="123"/>
        <v>0</v>
      </c>
      <c r="GU40" s="229">
        <f t="shared" si="124"/>
        <v>0</v>
      </c>
      <c r="GV40" s="230">
        <f>IF(COUNTIF($AD40:$AF40, $HZ$1)&gt;0, GV$2, 0)</f>
        <v>0</v>
      </c>
      <c r="GW40" s="231">
        <f>IF(COUNTIF($AG40:$AI40, $HZ$1)&gt;0, GW$2, 0)</f>
        <v>0</v>
      </c>
      <c r="GX40" s="231">
        <f>IF(COUNTIF($AJ40:$AL40, $HZ$1)&gt;0, GX$2, 0)</f>
        <v>0</v>
      </c>
      <c r="GY40" s="231">
        <f>IF(COUNTIF($AM40:$AO40, $HZ$1)&gt;0, GY$2, 0)</f>
        <v>0</v>
      </c>
      <c r="GZ40" s="231">
        <f>IF(COUNTIF($AP40:$AR40, $HZ$1)&gt;0, GZ$2, 0)</f>
        <v>0</v>
      </c>
      <c r="HA40" s="231">
        <f>IF(COUNTIF($AS40:$AU40, $HZ$1)&gt;0, HA$2, 0)</f>
        <v>0</v>
      </c>
      <c r="HB40" s="231">
        <f>IF(COUNTIF($AV40:$AX40, $HZ$1)&gt;0, HB$2, 0)</f>
        <v>0</v>
      </c>
      <c r="HC40" s="231">
        <f>IF(COUNTIF($AY40:$BA40, $HZ$1)&gt;0, HC$2, 0)</f>
        <v>0</v>
      </c>
      <c r="HD40" s="231">
        <f>IF(COUNTIF($BB40:$BD40, $HZ$1)&gt;0, HD$2, 0)</f>
        <v>0</v>
      </c>
      <c r="HE40" s="232">
        <f>IF(COUNTIF($BE40:$BG40, $HZ$1)&gt;0, HE$2, 0)</f>
        <v>0</v>
      </c>
      <c r="HF40" s="233">
        <f>IF(COUNTIF($BH40:$BJ40, $HZ$1)&gt;0, HF$2, 0)</f>
        <v>0</v>
      </c>
      <c r="HG40" s="233">
        <f>IF(COUNTIF($BK40:$BM40, $HZ$1)&gt;0, HG$2, 0)</f>
        <v>0</v>
      </c>
      <c r="HH40" s="233">
        <f>IF(COUNTIF($BN40:$BP40, $HZ$1)&gt;0, HH$2, 0)</f>
        <v>0</v>
      </c>
      <c r="HI40" s="233">
        <f>IF(COUNTIF($BQ40:$BS40, $HZ$1)&gt;0, HI$2, 0)</f>
        <v>0</v>
      </c>
      <c r="HJ40" s="233">
        <f>IF(COUNTIF($BT40:$BV40, $HZ$1)&gt;0, HJ$2, 0)</f>
        <v>0</v>
      </c>
      <c r="HK40" s="233">
        <f>IF(COUNTIF($BW40:$BY40, $HZ$1)&gt;0, HK$2, 0)</f>
        <v>0</v>
      </c>
      <c r="HL40" s="233">
        <f>IF(COUNTIF($BZ40:$CB40, $HZ$1)&gt;0, HL$2, 0)</f>
        <v>0</v>
      </c>
      <c r="HM40" s="233">
        <f>IF(COUNTIF($CC40:$CE40, $HZ$1)&gt;0, HM$2, 0)</f>
        <v>0</v>
      </c>
      <c r="HN40" s="234">
        <f>IF(COUNTIF($CF40:$CH40, $HZ$1)&gt;0, HN$2, 0)</f>
        <v>0</v>
      </c>
      <c r="HO40" s="235">
        <f>IF(COUNTIF($CI40:$CK40, $HZ$1)&gt;0, HO$2, 0)</f>
        <v>0</v>
      </c>
      <c r="HP40" s="235">
        <f>IF(COUNTIF($CL40:$CN40, $HZ$1)&gt;0, HP$2, 0)</f>
        <v>0</v>
      </c>
      <c r="HQ40" s="235">
        <f>IF(COUNTIF($CO40:$CQ40, $HZ$1)&gt;0, HQ$2, 0)</f>
        <v>0</v>
      </c>
      <c r="HR40" s="235">
        <f>IF(COUNTIF($CR40:$CT40, $HZ$1)&gt;0, HR$2, 0)</f>
        <v>0</v>
      </c>
      <c r="HS40" s="235">
        <f>IF(COUNTIF($CU40:$CW40, $HZ$1)&gt;0, HS$2, 0)</f>
        <v>0</v>
      </c>
      <c r="HT40" s="235">
        <f>IF(COUNTIF($CX40:$CZ40, $HZ$1)&gt;0, HT$2, 0)</f>
        <v>0</v>
      </c>
      <c r="HU40" s="235">
        <f>IF(COUNTIF($DA40:$DC40, $HZ$1)&gt;0, HU$2, 0)</f>
        <v>0</v>
      </c>
      <c r="HV40" s="235">
        <f>IF(COUNTIF($DD40:$DF40, $HZ$1)&gt;0, HV$2, 0)</f>
        <v>0</v>
      </c>
      <c r="HW40" s="235">
        <f>IF(COUNTIF($DG40:$DI40, $HZ$1)&gt;0, HW$2, 0)</f>
        <v>0</v>
      </c>
      <c r="HX40" s="235">
        <f>IF(COUNTIF($DJ40:$DL40, $HZ$1)&gt;0, HX$2, 0)</f>
        <v>0</v>
      </c>
      <c r="HY40" s="235">
        <f>IF(COUNTIF($DM40:$DO40, $HZ$1)&gt;0, HY$2, 0)</f>
        <v>0</v>
      </c>
      <c r="HZ40" s="236">
        <f t="shared" si="125"/>
        <v>0</v>
      </c>
      <c r="IA40" s="238"/>
      <c r="IB40" s="237">
        <f t="shared" si="126"/>
        <v>0</v>
      </c>
      <c r="IC40" s="229">
        <f t="shared" si="127"/>
        <v>0</v>
      </c>
      <c r="ID40" s="229">
        <f t="shared" si="128"/>
        <v>0</v>
      </c>
      <c r="IE40" s="229">
        <f t="shared" si="129"/>
        <v>0</v>
      </c>
      <c r="IF40" s="229">
        <f t="shared" si="130"/>
        <v>0</v>
      </c>
      <c r="IG40" s="230">
        <f>IF(MAX($AD40:$AF40)&gt;=40, IG$2, 0)</f>
        <v>0</v>
      </c>
      <c r="IH40" s="231">
        <f>IF(MAX($AG40:$AI40)&gt;=40, IH$2, 0)</f>
        <v>0</v>
      </c>
      <c r="II40" s="231">
        <f>IF(MAX($AJ40:$AL40)&gt;=40, II$2, 0)</f>
        <v>0</v>
      </c>
      <c r="IJ40" s="231">
        <f>IF(MAX($AM40:$AO40)&gt;=40, IJ$2, 0)</f>
        <v>0</v>
      </c>
      <c r="IK40" s="231">
        <f>IF(MAX($AP40:$AR40)&gt;=40, IK$2, 0)</f>
        <v>0</v>
      </c>
      <c r="IL40" s="231">
        <f>IF(MAX($AS40:$AU40)&gt;=40, IL$2, 0)</f>
        <v>0</v>
      </c>
      <c r="IM40" s="231">
        <f>IF(MAX($AV40:$AX40)&gt;=40, IM$2, 0)</f>
        <v>0</v>
      </c>
      <c r="IN40" s="231">
        <f>IF(MAX($AY40:$BA40)&gt;=40, IN$2, 0)</f>
        <v>0</v>
      </c>
      <c r="IO40" s="231">
        <f>IF(MAX($BB40:$BD40)&gt;=40, IO$2, 0)</f>
        <v>0</v>
      </c>
      <c r="IP40" s="232">
        <f>IF(MAX($BE40:$BG40)&gt;=40, IP$2, 0)</f>
        <v>0</v>
      </c>
      <c r="IQ40" s="233">
        <f>IF(MAX($BH40:$BJ40)&gt;=40, IQ$2, 0)</f>
        <v>0</v>
      </c>
      <c r="IR40" s="233">
        <f>IF(MAX($BK40:$BM40)&gt;=40, IR$2, 0)</f>
        <v>0</v>
      </c>
      <c r="IS40" s="233">
        <f>IF(MAX($BN40:$BP40)&gt;=40, IS$2, 0)</f>
        <v>0</v>
      </c>
      <c r="IT40" s="233">
        <f>IF(MAX($BQ40:$BS40)&gt;=40, IT$2, 0)</f>
        <v>0</v>
      </c>
      <c r="IU40" s="233">
        <f>IF(MAX($BT40:$BV40)&gt;=40, IU$2, 0)</f>
        <v>0</v>
      </c>
      <c r="IV40" s="233">
        <f>IF(MAX($BW40:$BY40)&gt;=40, IV$2, 0)</f>
        <v>0</v>
      </c>
      <c r="IW40" s="233">
        <f>IF(MAX($BZ40:$CB40)&gt;=40, IW$2, 0)</f>
        <v>0</v>
      </c>
      <c r="IX40" s="233">
        <f>IF(MAX($CC40:$CE40)&gt;=40, IX$2, 0)</f>
        <v>0</v>
      </c>
      <c r="IY40" s="234">
        <f>IF(MAX($CF40:$CH40)&gt;=40, IY$2, 0)</f>
        <v>0</v>
      </c>
      <c r="IZ40" s="235">
        <f>IF(MAX($CI40:$CK40)&gt;=40, IZ$2, 0)</f>
        <v>0</v>
      </c>
      <c r="JA40" s="235">
        <f>IF(MAX($CL40:$CN40)&gt;=40, JA$2, 0)</f>
        <v>0</v>
      </c>
      <c r="JB40" s="235">
        <f>IF(MAX($CO40:$CQ40)&gt;=40, JB$2, 0)</f>
        <v>0</v>
      </c>
      <c r="JC40" s="235">
        <f>IF(MAX($CR40:$CT40)&gt;=40, JC$2, 0)</f>
        <v>0</v>
      </c>
      <c r="JD40" s="235">
        <f>IF(MAX($CU40:$CW40)&gt;=40, JD$2, 0)</f>
        <v>0</v>
      </c>
      <c r="JE40" s="235">
        <f>IF(MAX($CX40:$CZ40)&gt;=40, JE$2, 0)</f>
        <v>0</v>
      </c>
      <c r="JF40" s="235">
        <f>IF(MAX($DA40:$DC40)&gt;=40, JF$2, 0)</f>
        <v>0</v>
      </c>
      <c r="JG40" s="235">
        <f>IF(MAX($DD40:$DF40)&gt;=40, JG$2, 0)</f>
        <v>0</v>
      </c>
      <c r="JH40" s="235">
        <f>IF(MAX($DG40:$DI40)&gt;=40, JH$2, 0)</f>
        <v>0</v>
      </c>
      <c r="JI40" s="235">
        <f>IF(MAX($DJ40:$DL40)&gt;=40, JI$2, 0)</f>
        <v>0</v>
      </c>
      <c r="JJ40" s="235">
        <f>IF(MAX($DM40:$DO40)&gt;=40, JJ$2, 0)</f>
        <v>0</v>
      </c>
      <c r="JK40" s="392">
        <f>SUM(IG40:IW40, IY40:JJ40)</f>
        <v>0</v>
      </c>
      <c r="JL40" s="392">
        <f>SUM(IB40:IF40, IX40)</f>
        <v>0</v>
      </c>
    </row>
    <row r="41" spans="2:272" ht="15" customHeight="1" x14ac:dyDescent="0.25">
      <c r="B41" s="330"/>
      <c r="C41" s="369"/>
      <c r="D41" s="332"/>
      <c r="E41" s="330"/>
      <c r="F41" s="330"/>
      <c r="G41" s="330"/>
      <c r="H41" s="330"/>
      <c r="I41" s="333"/>
      <c r="J41" s="334"/>
      <c r="K41" s="334"/>
      <c r="L41" s="335"/>
      <c r="M41" s="336"/>
      <c r="N41" s="337"/>
      <c r="O41" s="338"/>
      <c r="P41" s="338"/>
      <c r="Q41" s="339"/>
      <c r="R41" s="337"/>
      <c r="S41" s="338"/>
      <c r="T41" s="338"/>
      <c r="U41" s="371"/>
      <c r="V41" s="337"/>
      <c r="W41" s="338"/>
      <c r="X41" s="338"/>
      <c r="Y41" s="339"/>
      <c r="Z41" s="337"/>
      <c r="AA41" s="339"/>
      <c r="AB41" s="337"/>
      <c r="AC41" s="339"/>
      <c r="AD41" s="337"/>
      <c r="AE41" s="338"/>
      <c r="AF41" s="339"/>
      <c r="AG41" s="337"/>
      <c r="AH41" s="338"/>
      <c r="AI41" s="339"/>
      <c r="AJ41" s="337"/>
      <c r="AK41" s="338"/>
      <c r="AL41" s="339"/>
      <c r="AM41" s="337"/>
      <c r="AN41" s="338"/>
      <c r="AO41" s="339"/>
      <c r="AP41" s="337"/>
      <c r="AQ41" s="338"/>
      <c r="AR41" s="339"/>
      <c r="AS41" s="337"/>
      <c r="AT41" s="338"/>
      <c r="AU41" s="339"/>
      <c r="AV41" s="337"/>
      <c r="AW41" s="338"/>
      <c r="AX41" s="339"/>
      <c r="AY41" s="337"/>
      <c r="AZ41" s="338"/>
      <c r="BA41" s="339"/>
      <c r="BB41" s="337"/>
      <c r="BC41" s="338"/>
      <c r="BD41" s="339"/>
      <c r="BE41" s="337"/>
      <c r="BF41" s="338"/>
      <c r="BG41" s="339"/>
      <c r="BH41" s="337"/>
      <c r="BI41" s="338"/>
      <c r="BJ41" s="339"/>
      <c r="BK41" s="337"/>
      <c r="BL41" s="338"/>
      <c r="BM41" s="339"/>
      <c r="BN41" s="337"/>
      <c r="BO41" s="338"/>
      <c r="BP41" s="339"/>
      <c r="BQ41" s="337"/>
      <c r="BR41" s="338"/>
      <c r="BS41" s="339"/>
      <c r="BT41" s="337"/>
      <c r="BU41" s="338"/>
      <c r="BV41" s="339"/>
      <c r="BW41" s="337"/>
      <c r="BX41" s="338"/>
      <c r="BY41" s="339"/>
      <c r="BZ41" s="337"/>
      <c r="CA41" s="338"/>
      <c r="CB41" s="339"/>
      <c r="CC41" s="337"/>
      <c r="CD41" s="340"/>
      <c r="CE41" s="339"/>
      <c r="CF41" s="337"/>
      <c r="CG41" s="338"/>
      <c r="CH41" s="339"/>
      <c r="CI41" s="337"/>
      <c r="CJ41" s="338"/>
      <c r="CK41" s="339"/>
      <c r="CL41" s="337"/>
      <c r="CM41" s="338"/>
      <c r="CN41" s="338"/>
      <c r="CO41" s="338"/>
      <c r="CP41" s="338"/>
      <c r="CQ41" s="339"/>
      <c r="CR41" s="337"/>
      <c r="CS41" s="338"/>
      <c r="CT41" s="339"/>
      <c r="CU41" s="337"/>
      <c r="CV41" s="338"/>
      <c r="CW41" s="339"/>
      <c r="CX41" s="337"/>
      <c r="CY41" s="338"/>
      <c r="CZ41" s="339"/>
      <c r="DA41" s="337"/>
      <c r="DB41" s="338"/>
      <c r="DC41" s="339"/>
      <c r="DD41" s="337"/>
      <c r="DE41" s="338"/>
      <c r="DF41" s="339"/>
      <c r="DG41" s="337"/>
      <c r="DH41" s="338"/>
      <c r="DI41" s="339"/>
      <c r="DJ41" s="337"/>
      <c r="DK41" s="338"/>
      <c r="DL41" s="339"/>
      <c r="DM41" s="337"/>
      <c r="DN41" s="338"/>
      <c r="DO41" s="339"/>
      <c r="DP41" s="331"/>
      <c r="DQ41" s="341"/>
      <c r="DR41" s="341"/>
      <c r="DS41" s="342"/>
      <c r="DT41" s="336"/>
      <c r="DU41" s="343"/>
      <c r="DV41" s="344"/>
      <c r="DW41" s="345"/>
      <c r="DX41" s="346"/>
      <c r="DY41" s="346"/>
      <c r="DZ41" s="346"/>
      <c r="EA41" s="346"/>
      <c r="EB41" s="347"/>
      <c r="EC41" s="348"/>
      <c r="ED41" s="348"/>
      <c r="EE41" s="348"/>
      <c r="EF41" s="348"/>
      <c r="EG41" s="348"/>
      <c r="EH41" s="348"/>
      <c r="EI41" s="348"/>
      <c r="EJ41" s="348"/>
      <c r="EK41" s="349"/>
      <c r="EL41" s="350"/>
      <c r="EM41" s="350"/>
      <c r="EN41" s="350"/>
      <c r="EO41" s="350"/>
      <c r="EP41" s="350"/>
      <c r="EQ41" s="350"/>
      <c r="ER41" s="350"/>
      <c r="ES41" s="350"/>
      <c r="ET41" s="351"/>
      <c r="EU41" s="352"/>
      <c r="EV41" s="352"/>
      <c r="EW41" s="352"/>
      <c r="EX41" s="352"/>
      <c r="EY41" s="352"/>
      <c r="EZ41" s="352"/>
      <c r="FA41" s="352"/>
      <c r="FB41" s="352"/>
      <c r="FC41" s="352"/>
      <c r="FD41" s="352"/>
      <c r="FE41" s="352"/>
      <c r="FF41" s="353"/>
      <c r="FG41" s="345"/>
      <c r="FH41" s="346"/>
      <c r="FI41" s="346"/>
      <c r="FJ41" s="346"/>
      <c r="FK41" s="346"/>
      <c r="FL41" s="347"/>
      <c r="FM41" s="348"/>
      <c r="FN41" s="348"/>
      <c r="FO41" s="348"/>
      <c r="FP41" s="348"/>
      <c r="FQ41" s="348"/>
      <c r="FR41" s="348"/>
      <c r="FS41" s="348"/>
      <c r="FT41" s="348"/>
      <c r="FU41" s="349"/>
      <c r="FV41" s="350"/>
      <c r="FW41" s="350"/>
      <c r="FX41" s="350"/>
      <c r="FY41" s="350"/>
      <c r="FZ41" s="350"/>
      <c r="GA41" s="350"/>
      <c r="GB41" s="350"/>
      <c r="GC41" s="350"/>
      <c r="GD41" s="351"/>
      <c r="GE41" s="352"/>
      <c r="GF41" s="352"/>
      <c r="GG41" s="352"/>
      <c r="GH41" s="352"/>
      <c r="GI41" s="352"/>
      <c r="GJ41" s="352"/>
      <c r="GK41" s="352"/>
      <c r="GL41" s="352"/>
      <c r="GM41" s="352"/>
      <c r="GN41" s="352"/>
      <c r="GO41" s="352"/>
      <c r="GP41" s="353"/>
      <c r="GQ41" s="345"/>
      <c r="GR41" s="346"/>
      <c r="GS41" s="346"/>
      <c r="GT41" s="346"/>
      <c r="GU41" s="346"/>
      <c r="GV41" s="347"/>
      <c r="GW41" s="348"/>
      <c r="GX41" s="348"/>
      <c r="GY41" s="348"/>
      <c r="GZ41" s="348"/>
      <c r="HA41" s="348"/>
      <c r="HB41" s="348"/>
      <c r="HC41" s="348"/>
      <c r="HD41" s="348"/>
      <c r="HE41" s="349"/>
      <c r="HF41" s="350"/>
      <c r="HG41" s="350"/>
      <c r="HH41" s="350"/>
      <c r="HI41" s="350"/>
      <c r="HJ41" s="350"/>
      <c r="HK41" s="350"/>
      <c r="HL41" s="350"/>
      <c r="HM41" s="350"/>
      <c r="HN41" s="351"/>
      <c r="HO41" s="352"/>
      <c r="HP41" s="352"/>
      <c r="HQ41" s="352"/>
      <c r="HR41" s="352"/>
      <c r="HS41" s="352"/>
      <c r="HT41" s="352"/>
      <c r="HU41" s="352"/>
      <c r="HV41" s="352"/>
      <c r="HW41" s="352"/>
      <c r="HX41" s="352"/>
      <c r="HY41" s="352"/>
      <c r="HZ41" s="353"/>
      <c r="IA41" s="354"/>
      <c r="IB41" s="345"/>
      <c r="IC41" s="346"/>
      <c r="ID41" s="346"/>
      <c r="IE41" s="346"/>
      <c r="IF41" s="346"/>
      <c r="IG41" s="347"/>
      <c r="IH41" s="348"/>
      <c r="II41" s="348"/>
      <c r="IJ41" s="348"/>
      <c r="IK41" s="348"/>
      <c r="IL41" s="348"/>
      <c r="IM41" s="348"/>
      <c r="IN41" s="348"/>
      <c r="IO41" s="348"/>
      <c r="IP41" s="349"/>
      <c r="IQ41" s="350"/>
      <c r="IR41" s="350"/>
      <c r="IS41" s="350"/>
      <c r="IT41" s="350"/>
      <c r="IU41" s="350"/>
      <c r="IV41" s="350"/>
      <c r="IW41" s="350"/>
      <c r="IX41" s="350"/>
      <c r="IY41" s="351"/>
      <c r="IZ41" s="352"/>
      <c r="JA41" s="352"/>
      <c r="JB41" s="352"/>
      <c r="JC41" s="352"/>
      <c r="JD41" s="352"/>
      <c r="JE41" s="352"/>
      <c r="JF41" s="352"/>
      <c r="JG41" s="352"/>
      <c r="JH41" s="352"/>
      <c r="JI41" s="352"/>
      <c r="JJ41" s="352"/>
      <c r="JK41" s="391"/>
      <c r="JL41" s="391"/>
    </row>
    <row r="42" spans="2:272" ht="15" x14ac:dyDescent="0.25">
      <c r="C42" s="356" t="s">
        <v>371</v>
      </c>
      <c r="D42" s="310"/>
      <c r="E42" s="355">
        <f>COUNTIF(E37:E41, "G")</f>
        <v>0</v>
      </c>
      <c r="F42" s="311"/>
      <c r="G42" s="323"/>
      <c r="H42" s="311"/>
      <c r="I42" s="323"/>
      <c r="J42" s="323"/>
      <c r="K42" s="323"/>
      <c r="L42" s="323"/>
      <c r="M42" s="395"/>
      <c r="N42" s="324"/>
      <c r="O42" s="325"/>
      <c r="P42" s="325"/>
      <c r="Q42" s="326"/>
      <c r="R42" s="324"/>
      <c r="S42" s="325"/>
      <c r="T42" s="325"/>
      <c r="U42" s="325"/>
      <c r="V42" s="324"/>
      <c r="W42" s="325"/>
      <c r="X42" s="325"/>
      <c r="Y42" s="326"/>
      <c r="Z42" s="324"/>
      <c r="AA42" s="326"/>
      <c r="AB42" s="324"/>
      <c r="AC42" s="326"/>
      <c r="AD42" s="324"/>
      <c r="AE42" s="325"/>
      <c r="AF42" s="326"/>
      <c r="AG42" s="324"/>
      <c r="AH42" s="325"/>
      <c r="AI42" s="326"/>
      <c r="AJ42" s="324"/>
      <c r="AK42" s="325"/>
      <c r="AL42" s="326"/>
      <c r="AM42" s="324"/>
      <c r="AN42" s="325"/>
      <c r="AO42" s="326"/>
      <c r="AP42" s="324"/>
      <c r="AQ42" s="325"/>
      <c r="AR42" s="326"/>
      <c r="AS42" s="324"/>
      <c r="AT42" s="325"/>
      <c r="AU42" s="326"/>
      <c r="AV42" s="324"/>
      <c r="AW42" s="325"/>
      <c r="AX42" s="326"/>
      <c r="AY42" s="324"/>
      <c r="AZ42" s="325"/>
      <c r="BA42" s="326"/>
      <c r="BB42" s="324"/>
      <c r="BC42" s="325"/>
      <c r="BD42" s="326"/>
      <c r="BE42" s="324"/>
      <c r="BF42" s="325"/>
      <c r="BG42" s="326"/>
      <c r="BH42" s="324"/>
      <c r="BI42" s="325"/>
      <c r="BJ42" s="326"/>
      <c r="BK42" s="324"/>
      <c r="BL42" s="325"/>
      <c r="BM42" s="326"/>
      <c r="BN42" s="324"/>
      <c r="BO42" s="325"/>
      <c r="BP42" s="326"/>
      <c r="BQ42" s="324"/>
      <c r="BR42" s="325"/>
      <c r="BS42" s="326"/>
      <c r="BT42" s="324"/>
      <c r="BU42" s="325"/>
      <c r="BV42" s="326"/>
      <c r="BW42" s="324"/>
      <c r="BX42" s="325"/>
      <c r="BY42" s="326"/>
      <c r="BZ42" s="324"/>
      <c r="CA42" s="325"/>
      <c r="CB42" s="326"/>
      <c r="CC42" s="324"/>
      <c r="CD42" s="325"/>
      <c r="CE42" s="325"/>
      <c r="CF42" s="324"/>
      <c r="CG42" s="325"/>
      <c r="CH42" s="326"/>
      <c r="CI42" s="324"/>
      <c r="CJ42" s="325"/>
      <c r="CK42" s="326"/>
      <c r="CL42" s="324" t="s">
        <v>207</v>
      </c>
      <c r="CM42" s="325"/>
      <c r="CN42" s="325"/>
      <c r="CO42" s="325"/>
      <c r="CP42" s="325"/>
      <c r="CQ42" s="326"/>
      <c r="CR42" s="324"/>
      <c r="CS42" s="325"/>
      <c r="CT42" s="326"/>
      <c r="CU42" s="324"/>
      <c r="CV42" s="325"/>
      <c r="CW42" s="326"/>
      <c r="CX42" s="324" t="s">
        <v>208</v>
      </c>
      <c r="CY42" s="325"/>
      <c r="CZ42" s="325"/>
      <c r="DA42" s="325"/>
      <c r="DB42" s="325"/>
      <c r="DC42" s="325"/>
      <c r="DD42" s="325"/>
      <c r="DE42" s="325"/>
      <c r="DF42" s="325"/>
      <c r="DG42" s="325"/>
      <c r="DH42" s="325"/>
      <c r="DI42" s="325"/>
      <c r="DJ42" s="325"/>
      <c r="DK42" s="325"/>
      <c r="DL42" s="325"/>
      <c r="DM42" s="325"/>
      <c r="DN42" s="325"/>
      <c r="DO42" s="326"/>
      <c r="DP42" s="323"/>
      <c r="DQ42" s="365" t="s">
        <v>372</v>
      </c>
      <c r="DR42" s="363">
        <f>COUNTIF($DT37:$DT41, DR$2)</f>
        <v>0</v>
      </c>
      <c r="DS42" s="363">
        <f t="shared" ref="DS42:DU42" si="131">COUNTIF($DT37:$DT41, DS$2)</f>
        <v>0</v>
      </c>
      <c r="DT42" s="363">
        <f t="shared" si="131"/>
        <v>0</v>
      </c>
      <c r="DU42" s="364">
        <f t="shared" si="131"/>
        <v>0</v>
      </c>
      <c r="DV42" s="312"/>
      <c r="DW42" s="313"/>
      <c r="DX42" s="314"/>
      <c r="DY42" s="314"/>
      <c r="DZ42" s="314"/>
      <c r="EA42" s="314"/>
      <c r="EB42" s="315"/>
      <c r="EC42" s="316"/>
      <c r="ED42" s="316"/>
      <c r="EE42" s="316"/>
      <c r="EF42" s="316"/>
      <c r="EG42" s="316"/>
      <c r="EH42" s="316"/>
      <c r="EI42" s="316"/>
      <c r="EJ42" s="316"/>
      <c r="EK42" s="317"/>
      <c r="EL42" s="318"/>
      <c r="EM42" s="318"/>
      <c r="EN42" s="318"/>
      <c r="EO42" s="318"/>
      <c r="EP42" s="318"/>
      <c r="EQ42" s="318"/>
      <c r="ER42" s="318"/>
      <c r="ES42" s="318"/>
      <c r="ET42" s="319"/>
      <c r="EU42" s="320"/>
      <c r="EV42" s="320"/>
      <c r="EW42" s="320"/>
      <c r="EX42" s="320"/>
      <c r="EY42" s="320"/>
      <c r="EZ42" s="320"/>
      <c r="FA42" s="320"/>
      <c r="FB42" s="320"/>
      <c r="FC42" s="320"/>
      <c r="FD42" s="320"/>
      <c r="FE42" s="320"/>
      <c r="FF42" s="321"/>
      <c r="FG42" s="313"/>
      <c r="FH42" s="314"/>
      <c r="FI42" s="314"/>
      <c r="FJ42" s="314"/>
      <c r="FK42" s="314"/>
      <c r="FL42" s="315"/>
      <c r="FM42" s="316"/>
      <c r="FN42" s="316"/>
      <c r="FO42" s="316"/>
      <c r="FP42" s="316"/>
      <c r="FQ42" s="316"/>
      <c r="FR42" s="316"/>
      <c r="FS42" s="316"/>
      <c r="FT42" s="316"/>
      <c r="FU42" s="317"/>
      <c r="FV42" s="318"/>
      <c r="FW42" s="318"/>
      <c r="FX42" s="318"/>
      <c r="FY42" s="318"/>
      <c r="FZ42" s="318"/>
      <c r="GA42" s="318"/>
      <c r="GB42" s="318"/>
      <c r="GC42" s="318"/>
      <c r="GD42" s="319"/>
      <c r="GE42" s="320"/>
      <c r="GF42" s="320"/>
      <c r="GG42" s="320"/>
      <c r="GH42" s="320"/>
      <c r="GI42" s="320"/>
      <c r="GJ42" s="320"/>
      <c r="GK42" s="320"/>
      <c r="GL42" s="320"/>
      <c r="GM42" s="320"/>
      <c r="GN42" s="320"/>
      <c r="GO42" s="320"/>
      <c r="GP42" s="321"/>
      <c r="GQ42" s="313"/>
      <c r="GR42" s="314"/>
      <c r="GS42" s="314"/>
      <c r="GT42" s="314"/>
      <c r="GU42" s="314"/>
      <c r="GV42" s="315"/>
      <c r="GW42" s="316"/>
      <c r="GX42" s="316"/>
      <c r="GY42" s="316"/>
      <c r="GZ42" s="316"/>
      <c r="HA42" s="316"/>
      <c r="HB42" s="316"/>
      <c r="HC42" s="316"/>
      <c r="HD42" s="316"/>
      <c r="HE42" s="317"/>
      <c r="HF42" s="318"/>
      <c r="HG42" s="318"/>
      <c r="HH42" s="318"/>
      <c r="HI42" s="318"/>
      <c r="HJ42" s="318"/>
      <c r="HK42" s="318"/>
      <c r="HL42" s="318"/>
      <c r="HM42" s="318"/>
      <c r="HN42" s="319"/>
      <c r="HO42" s="320"/>
      <c r="HP42" s="320"/>
      <c r="HQ42" s="320"/>
      <c r="HR42" s="320"/>
      <c r="HS42" s="320"/>
      <c r="HT42" s="320"/>
      <c r="HU42" s="320"/>
      <c r="HV42" s="320"/>
      <c r="HW42" s="320"/>
      <c r="HX42" s="320"/>
      <c r="HY42" s="320"/>
      <c r="HZ42" s="321"/>
      <c r="IA42" s="322"/>
      <c r="IB42" s="313"/>
      <c r="IC42" s="314"/>
      <c r="ID42" s="314"/>
      <c r="IE42" s="314"/>
      <c r="IF42" s="314"/>
      <c r="IG42" s="315"/>
      <c r="IH42" s="316"/>
      <c r="II42" s="316"/>
      <c r="IJ42" s="316"/>
      <c r="IK42" s="316"/>
      <c r="IL42" s="316"/>
      <c r="IM42" s="316"/>
      <c r="IN42" s="316"/>
      <c r="IO42" s="316"/>
      <c r="IP42" s="317"/>
      <c r="IQ42" s="318"/>
      <c r="IR42" s="318"/>
      <c r="IS42" s="318"/>
      <c r="IT42" s="318"/>
      <c r="IU42" s="318"/>
      <c r="IV42" s="318"/>
      <c r="IW42" s="318"/>
      <c r="IX42" s="318"/>
      <c r="IY42" s="319"/>
      <c r="IZ42" s="320"/>
      <c r="JA42" s="320"/>
      <c r="JB42" s="320"/>
      <c r="JC42" s="320"/>
      <c r="JD42" s="320"/>
      <c r="JE42" s="320"/>
      <c r="JF42" s="320"/>
      <c r="JG42" s="320"/>
      <c r="JH42" s="320"/>
      <c r="JI42" s="320"/>
      <c r="JJ42" s="320"/>
      <c r="JK42" s="393"/>
      <c r="JL42" s="393"/>
    </row>
    <row r="43" spans="2:272" ht="15" customHeight="1" x14ac:dyDescent="0.25">
      <c r="B43" s="330"/>
      <c r="C43" s="369"/>
      <c r="D43" s="332"/>
      <c r="E43" s="330"/>
      <c r="F43" s="330"/>
      <c r="G43" s="330"/>
      <c r="H43" s="330"/>
      <c r="I43" s="333"/>
      <c r="J43" s="334"/>
      <c r="K43" s="334"/>
      <c r="L43" s="335"/>
      <c r="M43" s="336"/>
      <c r="N43" s="337"/>
      <c r="O43" s="338"/>
      <c r="P43" s="338"/>
      <c r="Q43" s="339"/>
      <c r="R43" s="337"/>
      <c r="S43" s="338"/>
      <c r="T43" s="338"/>
      <c r="U43" s="371"/>
      <c r="V43" s="337"/>
      <c r="W43" s="338"/>
      <c r="X43" s="338"/>
      <c r="Y43" s="339"/>
      <c r="Z43" s="337"/>
      <c r="AA43" s="339"/>
      <c r="AB43" s="337"/>
      <c r="AC43" s="339"/>
      <c r="AD43" s="337"/>
      <c r="AE43" s="338"/>
      <c r="AF43" s="339"/>
      <c r="AG43" s="337"/>
      <c r="AH43" s="338"/>
      <c r="AI43" s="339"/>
      <c r="AJ43" s="337"/>
      <c r="AK43" s="338"/>
      <c r="AL43" s="339"/>
      <c r="AM43" s="337"/>
      <c r="AN43" s="338"/>
      <c r="AO43" s="339"/>
      <c r="AP43" s="337"/>
      <c r="AQ43" s="338"/>
      <c r="AR43" s="339"/>
      <c r="AS43" s="337"/>
      <c r="AT43" s="338"/>
      <c r="AU43" s="339"/>
      <c r="AV43" s="337"/>
      <c r="AW43" s="338"/>
      <c r="AX43" s="339"/>
      <c r="AY43" s="337"/>
      <c r="AZ43" s="338"/>
      <c r="BA43" s="339"/>
      <c r="BB43" s="337"/>
      <c r="BC43" s="338"/>
      <c r="BD43" s="339"/>
      <c r="BE43" s="337"/>
      <c r="BF43" s="338"/>
      <c r="BG43" s="339"/>
      <c r="BH43" s="337"/>
      <c r="BI43" s="338"/>
      <c r="BJ43" s="339"/>
      <c r="BK43" s="337"/>
      <c r="BL43" s="338"/>
      <c r="BM43" s="339"/>
      <c r="BN43" s="337"/>
      <c r="BO43" s="338"/>
      <c r="BP43" s="339"/>
      <c r="BQ43" s="337"/>
      <c r="BR43" s="338"/>
      <c r="BS43" s="339"/>
      <c r="BT43" s="337"/>
      <c r="BU43" s="338"/>
      <c r="BV43" s="339"/>
      <c r="BW43" s="337"/>
      <c r="BX43" s="338"/>
      <c r="BY43" s="339"/>
      <c r="BZ43" s="337"/>
      <c r="CA43" s="338"/>
      <c r="CB43" s="339"/>
      <c r="CC43" s="337"/>
      <c r="CD43" s="340"/>
      <c r="CE43" s="339"/>
      <c r="CF43" s="337"/>
      <c r="CG43" s="338"/>
      <c r="CH43" s="339"/>
      <c r="CI43" s="337"/>
      <c r="CJ43" s="338"/>
      <c r="CK43" s="339"/>
      <c r="CL43" s="337"/>
      <c r="CM43" s="338"/>
      <c r="CN43" s="338"/>
      <c r="CO43" s="338"/>
      <c r="CP43" s="338"/>
      <c r="CQ43" s="339"/>
      <c r="CR43" s="337"/>
      <c r="CS43" s="338"/>
      <c r="CT43" s="339"/>
      <c r="CU43" s="337"/>
      <c r="CV43" s="338"/>
      <c r="CW43" s="339"/>
      <c r="CX43" s="337"/>
      <c r="CY43" s="338"/>
      <c r="CZ43" s="339"/>
      <c r="DA43" s="337"/>
      <c r="DB43" s="338"/>
      <c r="DC43" s="339"/>
      <c r="DD43" s="337"/>
      <c r="DE43" s="338"/>
      <c r="DF43" s="339"/>
      <c r="DG43" s="337"/>
      <c r="DH43" s="338"/>
      <c r="DI43" s="339"/>
      <c r="DJ43" s="337"/>
      <c r="DK43" s="338"/>
      <c r="DL43" s="339"/>
      <c r="DM43" s="337"/>
      <c r="DN43" s="338"/>
      <c r="DO43" s="339"/>
      <c r="DP43" s="331"/>
      <c r="DQ43" s="341"/>
      <c r="DR43" s="341"/>
      <c r="DS43" s="342"/>
      <c r="DT43" s="336"/>
      <c r="DU43" s="343"/>
      <c r="DV43" s="344"/>
      <c r="DW43" s="345"/>
      <c r="DX43" s="346"/>
      <c r="DY43" s="346"/>
      <c r="DZ43" s="346"/>
      <c r="EA43" s="346"/>
      <c r="EB43" s="347"/>
      <c r="EC43" s="348"/>
      <c r="ED43" s="348"/>
      <c r="EE43" s="348"/>
      <c r="EF43" s="348"/>
      <c r="EG43" s="348"/>
      <c r="EH43" s="348"/>
      <c r="EI43" s="348"/>
      <c r="EJ43" s="348"/>
      <c r="EK43" s="349"/>
      <c r="EL43" s="350"/>
      <c r="EM43" s="350"/>
      <c r="EN43" s="350"/>
      <c r="EO43" s="350"/>
      <c r="EP43" s="350"/>
      <c r="EQ43" s="350"/>
      <c r="ER43" s="350"/>
      <c r="ES43" s="350"/>
      <c r="ET43" s="351"/>
      <c r="EU43" s="352"/>
      <c r="EV43" s="352"/>
      <c r="EW43" s="352"/>
      <c r="EX43" s="352"/>
      <c r="EY43" s="352"/>
      <c r="EZ43" s="352"/>
      <c r="FA43" s="352"/>
      <c r="FB43" s="352"/>
      <c r="FC43" s="352"/>
      <c r="FD43" s="352"/>
      <c r="FE43" s="352"/>
      <c r="FF43" s="353"/>
      <c r="FG43" s="345"/>
      <c r="FH43" s="346"/>
      <c r="FI43" s="346"/>
      <c r="FJ43" s="346"/>
      <c r="FK43" s="346"/>
      <c r="FL43" s="347"/>
      <c r="FM43" s="348"/>
      <c r="FN43" s="348"/>
      <c r="FO43" s="348"/>
      <c r="FP43" s="348"/>
      <c r="FQ43" s="348"/>
      <c r="FR43" s="348"/>
      <c r="FS43" s="348"/>
      <c r="FT43" s="348"/>
      <c r="FU43" s="349"/>
      <c r="FV43" s="350"/>
      <c r="FW43" s="350"/>
      <c r="FX43" s="350"/>
      <c r="FY43" s="350"/>
      <c r="FZ43" s="350"/>
      <c r="GA43" s="350"/>
      <c r="GB43" s="350"/>
      <c r="GC43" s="350"/>
      <c r="GD43" s="351"/>
      <c r="GE43" s="352"/>
      <c r="GF43" s="352"/>
      <c r="GG43" s="352"/>
      <c r="GH43" s="352"/>
      <c r="GI43" s="352"/>
      <c r="GJ43" s="352"/>
      <c r="GK43" s="352"/>
      <c r="GL43" s="352"/>
      <c r="GM43" s="352"/>
      <c r="GN43" s="352"/>
      <c r="GO43" s="352"/>
      <c r="GP43" s="353"/>
      <c r="GQ43" s="345"/>
      <c r="GR43" s="346"/>
      <c r="GS43" s="346"/>
      <c r="GT43" s="346"/>
      <c r="GU43" s="346"/>
      <c r="GV43" s="347"/>
      <c r="GW43" s="348"/>
      <c r="GX43" s="348"/>
      <c r="GY43" s="348"/>
      <c r="GZ43" s="348"/>
      <c r="HA43" s="348"/>
      <c r="HB43" s="348"/>
      <c r="HC43" s="348"/>
      <c r="HD43" s="348"/>
      <c r="HE43" s="349"/>
      <c r="HF43" s="350"/>
      <c r="HG43" s="350"/>
      <c r="HH43" s="350"/>
      <c r="HI43" s="350"/>
      <c r="HJ43" s="350"/>
      <c r="HK43" s="350"/>
      <c r="HL43" s="350"/>
      <c r="HM43" s="350"/>
      <c r="HN43" s="351"/>
      <c r="HO43" s="352"/>
      <c r="HP43" s="352"/>
      <c r="HQ43" s="352"/>
      <c r="HR43" s="352"/>
      <c r="HS43" s="352"/>
      <c r="HT43" s="352"/>
      <c r="HU43" s="352"/>
      <c r="HV43" s="352"/>
      <c r="HW43" s="352"/>
      <c r="HX43" s="352"/>
      <c r="HY43" s="352"/>
      <c r="HZ43" s="353"/>
      <c r="IA43" s="354"/>
      <c r="IB43" s="345"/>
      <c r="IC43" s="346"/>
      <c r="ID43" s="346"/>
      <c r="IE43" s="346"/>
      <c r="IF43" s="346"/>
      <c r="IG43" s="347"/>
      <c r="IH43" s="348"/>
      <c r="II43" s="348"/>
      <c r="IJ43" s="348"/>
      <c r="IK43" s="348"/>
      <c r="IL43" s="348"/>
      <c r="IM43" s="348"/>
      <c r="IN43" s="348"/>
      <c r="IO43" s="348"/>
      <c r="IP43" s="349"/>
      <c r="IQ43" s="350"/>
      <c r="IR43" s="350"/>
      <c r="IS43" s="350"/>
      <c r="IT43" s="350"/>
      <c r="IU43" s="350"/>
      <c r="IV43" s="350"/>
      <c r="IW43" s="350"/>
      <c r="IX43" s="350"/>
      <c r="IY43" s="351"/>
      <c r="IZ43" s="352"/>
      <c r="JA43" s="352"/>
      <c r="JB43" s="352"/>
      <c r="JC43" s="352"/>
      <c r="JD43" s="352"/>
      <c r="JE43" s="352"/>
      <c r="JF43" s="352"/>
      <c r="JG43" s="352"/>
      <c r="JH43" s="352"/>
      <c r="JI43" s="352"/>
      <c r="JJ43" s="352"/>
      <c r="JK43" s="391"/>
      <c r="JL43" s="391"/>
    </row>
    <row r="44" spans="2:272" ht="15" customHeight="1" x14ac:dyDescent="0.25">
      <c r="B44" s="368">
        <v>1</v>
      </c>
      <c r="C44" s="12"/>
      <c r="D44" s="399"/>
      <c r="E44" s="17"/>
      <c r="F44" s="6"/>
      <c r="G44" s="17"/>
      <c r="H44" s="17"/>
      <c r="I44" s="20"/>
      <c r="J44" s="6"/>
      <c r="K44" s="6"/>
      <c r="L44" s="400"/>
      <c r="M44" s="401"/>
      <c r="N44" s="21"/>
      <c r="O44" s="103"/>
      <c r="P44" s="103"/>
      <c r="Q44" s="267"/>
      <c r="R44" s="21"/>
      <c r="S44" s="103"/>
      <c r="T44" s="103"/>
      <c r="U44" s="283"/>
      <c r="V44" s="21"/>
      <c r="W44" s="103"/>
      <c r="X44" s="103"/>
      <c r="Y44" s="267"/>
      <c r="Z44" s="21"/>
      <c r="AA44" s="267"/>
      <c r="AB44" s="21"/>
      <c r="AC44" s="267"/>
      <c r="AD44" s="21"/>
      <c r="AE44" s="103"/>
      <c r="AF44" s="267"/>
      <c r="AG44" s="21"/>
      <c r="AH44" s="103"/>
      <c r="AI44" s="267"/>
      <c r="AJ44" s="21"/>
      <c r="AK44" s="103"/>
      <c r="AL44" s="267"/>
      <c r="AM44" s="21"/>
      <c r="AN44" s="103"/>
      <c r="AO44" s="267"/>
      <c r="AP44" s="21"/>
      <c r="AQ44" s="103"/>
      <c r="AR44" s="267"/>
      <c r="AS44" s="21"/>
      <c r="AT44" s="103"/>
      <c r="AU44" s="267"/>
      <c r="AV44" s="21"/>
      <c r="AW44" s="103"/>
      <c r="AX44" s="267"/>
      <c r="AY44" s="21"/>
      <c r="AZ44" s="103"/>
      <c r="BA44" s="267"/>
      <c r="BB44" s="21"/>
      <c r="BC44" s="103"/>
      <c r="BD44" s="267"/>
      <c r="BE44" s="21"/>
      <c r="BF44" s="103"/>
      <c r="BG44" s="267"/>
      <c r="BH44" s="21"/>
      <c r="BI44" s="103"/>
      <c r="BJ44" s="267"/>
      <c r="BK44" s="21"/>
      <c r="BL44" s="103"/>
      <c r="BM44" s="267"/>
      <c r="BN44" s="21"/>
      <c r="BO44" s="103"/>
      <c r="BP44" s="267"/>
      <c r="BQ44" s="21"/>
      <c r="BR44" s="103"/>
      <c r="BS44" s="267"/>
      <c r="BT44" s="21"/>
      <c r="BU44" s="103"/>
      <c r="BV44" s="267"/>
      <c r="BW44" s="21"/>
      <c r="BX44" s="103"/>
      <c r="BY44" s="267"/>
      <c r="BZ44" s="21"/>
      <c r="CA44" s="103"/>
      <c r="CB44" s="267"/>
      <c r="CC44" s="21"/>
      <c r="CD44" s="284"/>
      <c r="CE44" s="267"/>
      <c r="CF44" s="21"/>
      <c r="CG44" s="103"/>
      <c r="CH44" s="267"/>
      <c r="CI44" s="21"/>
      <c r="CJ44" s="103"/>
      <c r="CK44" s="267"/>
      <c r="CL44" s="21"/>
      <c r="CM44" s="103"/>
      <c r="CN44" s="103"/>
      <c r="CO44" s="103"/>
      <c r="CP44" s="103"/>
      <c r="CQ44" s="267"/>
      <c r="CR44" s="21"/>
      <c r="CS44" s="103"/>
      <c r="CT44" s="267"/>
      <c r="CU44" s="21"/>
      <c r="CV44" s="103"/>
      <c r="CW44" s="267"/>
      <c r="CX44" s="21"/>
      <c r="CY44" s="103"/>
      <c r="CZ44" s="267"/>
      <c r="DA44" s="21"/>
      <c r="DB44" s="103"/>
      <c r="DC44" s="267"/>
      <c r="DD44" s="21"/>
      <c r="DE44" s="103"/>
      <c r="DF44" s="267"/>
      <c r="DG44" s="21"/>
      <c r="DH44" s="103"/>
      <c r="DI44" s="267"/>
      <c r="DJ44" s="21"/>
      <c r="DK44" s="103"/>
      <c r="DL44" s="267"/>
      <c r="DM44" s="21"/>
      <c r="DN44" s="103"/>
      <c r="DO44" s="267"/>
      <c r="DP44" s="213"/>
      <c r="DQ44" s="212"/>
      <c r="DR44" s="212"/>
      <c r="DS44" s="279" t="e">
        <f>AVERAGE(BE44:DI44)</f>
        <v>#DIV/0!</v>
      </c>
      <c r="DT44" s="214"/>
      <c r="DU44" s="215" t="e">
        <f t="shared" ref="DU44:DU46" si="132">IF(DS44&gt;80, 4, (DS44-50)/20+2.5)</f>
        <v>#DIV/0!</v>
      </c>
      <c r="DV44" s="58">
        <f>COUNTIF(N44:DI44, DV$1)+COUNTIF(N44:DI44, DV$2)</f>
        <v>0</v>
      </c>
      <c r="DW44" s="228">
        <f t="shared" ref="DW44:DW46" si="133">IF(COUNTIF($N44:$Q44, FF$1)&gt;0, DW$2, 0)</f>
        <v>0</v>
      </c>
      <c r="DX44" s="229">
        <f t="shared" ref="DX44:DX46" si="134">IF(COUNTIF($R44:$U44, FF$1)&gt;0, DX$2, 0)</f>
        <v>0</v>
      </c>
      <c r="DY44" s="229">
        <f t="shared" ref="DY44:DY46" si="135">IF(COUNTIF($V44:$Y44, FF$1)&gt;0, DY$2, 0)</f>
        <v>0</v>
      </c>
      <c r="DZ44" s="229">
        <f t="shared" ref="DZ44:DZ46" si="136">IF(COUNTIF($Z44:$AA44, FF$1)&gt;0, DZ$2, 0)</f>
        <v>0</v>
      </c>
      <c r="EA44" s="229">
        <f t="shared" ref="EA44:EA46" si="137">IF(COUNTIF($AB44:$AC44, FF$1)&gt;0, EA$2, 0)</f>
        <v>0</v>
      </c>
      <c r="EB44" s="230">
        <f>IF(COUNTIF($AD44:$AF44, $FF$1)&gt;0, EB$2, 0)</f>
        <v>0</v>
      </c>
      <c r="EC44" s="231">
        <f>IF(COUNTIF($AG44:$AI44, $FF$1)&gt;0, EC$2, 0)</f>
        <v>0</v>
      </c>
      <c r="ED44" s="231">
        <f>IF(COUNTIF($AJ44:$AL44, $FF$1)&gt;0, ED$2, 0)</f>
        <v>0</v>
      </c>
      <c r="EE44" s="231">
        <f>IF(COUNTIF($AM44:$AO44, $FF$1)&gt;0, EE$2, 0)</f>
        <v>0</v>
      </c>
      <c r="EF44" s="231">
        <f>IF(COUNTIF($AP44:$AR44, $FF$1)&gt;0, EF$2, 0)</f>
        <v>0</v>
      </c>
      <c r="EG44" s="231">
        <f>IF(COUNTIF($AS44:$AU44, $FF$1)&gt;0, EG$2, 0)</f>
        <v>0</v>
      </c>
      <c r="EH44" s="231">
        <f>IF(COUNTIF($AV44:$AX44, $FF$1)&gt;0, EH$2, 0)</f>
        <v>0</v>
      </c>
      <c r="EI44" s="231">
        <f>IF(COUNTIF($AY44:$BA44, $FF$1)&gt;0, EI$2, 0)</f>
        <v>0</v>
      </c>
      <c r="EJ44" s="231">
        <f>IF(COUNTIF($BB44:$BD44, $FF$1)&gt;0, EJ$2, 0)</f>
        <v>0</v>
      </c>
      <c r="EK44" s="232">
        <f>IF(COUNTIF($BE44:$BG44, $FF$1)&gt;0, EK$2, 0)</f>
        <v>0</v>
      </c>
      <c r="EL44" s="233">
        <f>IF(COUNTIF($BH44:$BJ44, $FF$1)&gt;0, EL$2, 0)</f>
        <v>0</v>
      </c>
      <c r="EM44" s="233">
        <f>IF(COUNTIF($BK44:$BM44, $FF$1)&gt;0, EM$2, 0)</f>
        <v>0</v>
      </c>
      <c r="EN44" s="233">
        <f>IF(COUNTIF($BN44:$BP44, $FF$1)&gt;0, EN$2, 0)</f>
        <v>0</v>
      </c>
      <c r="EO44" s="233">
        <f>IF(COUNTIF($BQ44:$BS44, $FF$1)&gt;0, EO$2, 0)</f>
        <v>0</v>
      </c>
      <c r="EP44" s="233">
        <f>IF(COUNTIF($BT44:$BV44, $FF$1)&gt;0, EP$2, 0)</f>
        <v>0</v>
      </c>
      <c r="EQ44" s="233">
        <f>IF(COUNTIF($BW44:$BY44, $FF$1)&gt;0, EQ$2, 0)</f>
        <v>0</v>
      </c>
      <c r="ER44" s="233">
        <f>IF(COUNTIF($BZ44:$CB44, $FF$1)&gt;0, ER$2, 0)</f>
        <v>0</v>
      </c>
      <c r="ES44" s="233">
        <f>IF(COUNTIF($CC44:$CE44, $FF$1)&gt;0, ES$2, 0)</f>
        <v>0</v>
      </c>
      <c r="ET44" s="234">
        <f>IF(COUNTIF($CF44:$CH44, $FF$1)&gt;0, ET$2, 0)</f>
        <v>0</v>
      </c>
      <c r="EU44" s="235">
        <f>IF(COUNTIF($CI44:$CK44, $FF$1)&gt;0, EU$2, 0)</f>
        <v>0</v>
      </c>
      <c r="EV44" s="235">
        <f>IF(COUNTIF($CL44:$CN44, $FF$1)&gt;0, EV$2, 0)</f>
        <v>0</v>
      </c>
      <c r="EW44" s="235">
        <f>IF(COUNTIF($CO44:$CQ44, $FF$1)&gt;0, EW$2, 0)</f>
        <v>0</v>
      </c>
      <c r="EX44" s="235">
        <f>IF(COUNTIF($CR44:$CT44, $FF$1)&gt;0, EX$2, 0)</f>
        <v>0</v>
      </c>
      <c r="EY44" s="235">
        <f>IF(COUNTIF($CU44:$CW44, $FF$1)&gt;0, EY$2, 0)</f>
        <v>0</v>
      </c>
      <c r="EZ44" s="235">
        <f>IF(COUNTIF($CX44:$CZ44, $FF$1)&gt;0, EZ$2, 0)</f>
        <v>0</v>
      </c>
      <c r="FA44" s="235">
        <f>IF(COUNTIF($DA44:$DC44, $FF$1)&gt;0, FA$2, 0)</f>
        <v>0</v>
      </c>
      <c r="FB44" s="235">
        <f>IF(COUNTIF($DD44:$DF44, $FF$1)&gt;0, FB$2, 0)</f>
        <v>0</v>
      </c>
      <c r="FC44" s="235">
        <f>IF(COUNTIF($DG44:$DI44, $FF$1)&gt;0, FC$2, 0)</f>
        <v>0</v>
      </c>
      <c r="FD44" s="235">
        <f>IF(COUNTIF($DJ44:$DL44, $FF$1)&gt;0, FD$2, 0)</f>
        <v>0</v>
      </c>
      <c r="FE44" s="235">
        <f>IF(COUNTIF($DM44:$DO44, $FF$1)&gt;0, FE$2, 0)</f>
        <v>0</v>
      </c>
      <c r="FF44" s="236">
        <f t="shared" ref="FF44:FF46" si="138">SUM(DW44:FE44)</f>
        <v>0</v>
      </c>
      <c r="FG44" s="237">
        <f t="shared" ref="FG44:FG46" si="139">IF(COUNTIF($N44:$Q44, GP$1)&gt;0, FG$2, 0)</f>
        <v>0</v>
      </c>
      <c r="FH44" s="229">
        <f t="shared" ref="FH44:FH46" si="140">IF(COUNTIF($R44:$U44, GP$1)&gt;0, FH$2, 0)</f>
        <v>0</v>
      </c>
      <c r="FI44" s="229">
        <f t="shared" ref="FI44:FI46" si="141">IF(COUNTIF($V44:$Y44, GP$1)&gt;0, FI$2, 0)</f>
        <v>0</v>
      </c>
      <c r="FJ44" s="229">
        <f t="shared" ref="FJ44:FJ46" si="142">IF(COUNTIF($Z44:$AA44, GP$1)&gt;0, FJ$2, 0)</f>
        <v>0</v>
      </c>
      <c r="FK44" s="229">
        <f t="shared" ref="FK44:FK46" si="143">IF(COUNTIF($AB44:$AC44, GP$1)&gt;0, FK$2, 0)</f>
        <v>0</v>
      </c>
      <c r="FL44" s="230">
        <f>IF(COUNTIF($AD44:$AF44, $GP$1)&gt;0, FL$2, 0)</f>
        <v>0</v>
      </c>
      <c r="FM44" s="231">
        <f>IF(COUNTIF($AG44:$AI44, $GP$1)&gt;0, FM$2, 0)</f>
        <v>0</v>
      </c>
      <c r="FN44" s="231">
        <f>IF(COUNTIF($AJ44:$AL44, $GP$1)&gt;0, FN$2, 0)</f>
        <v>0</v>
      </c>
      <c r="FO44" s="231">
        <f>IF(COUNTIF($AM44:$AO44, $GP$1)&gt;0, FO$2, 0)</f>
        <v>0</v>
      </c>
      <c r="FP44" s="231">
        <f>IF(COUNTIF($AP44:$AR44, $GP$1)&gt;0, FP$2, 0)</f>
        <v>0</v>
      </c>
      <c r="FQ44" s="231">
        <f>IF(COUNTIF($AS44:$AU44, $GP$1)&gt;0, FQ$2, 0)</f>
        <v>0</v>
      </c>
      <c r="FR44" s="231">
        <f>IF(COUNTIF($AV44:$AX44, $GP$1)&gt;0, FR$2, 0)</f>
        <v>0</v>
      </c>
      <c r="FS44" s="231">
        <f>IF(COUNTIF($AY44:$BA44, $GP$1)&gt;0, FS$2, 0)</f>
        <v>0</v>
      </c>
      <c r="FT44" s="231">
        <f>IF(COUNTIF($BB44:$BD44, $GP$1)&gt;0, FT$2, 0)</f>
        <v>0</v>
      </c>
      <c r="FU44" s="232">
        <f>IF(COUNTIF($BE44:$BG44, $GP$1)&gt;0, FU$2, 0)</f>
        <v>0</v>
      </c>
      <c r="FV44" s="233">
        <f>IF(COUNTIF($BH44:$BJ44, $GP$1)&gt;0, FV$2, 0)</f>
        <v>0</v>
      </c>
      <c r="FW44" s="233">
        <f>IF(COUNTIF($BK44:$BM44, $GP$1)&gt;0, FW$2, 0)</f>
        <v>0</v>
      </c>
      <c r="FX44" s="233">
        <f>IF(COUNTIF($BN44:$BP44, $GP$1)&gt;0, FX$2, 0)</f>
        <v>0</v>
      </c>
      <c r="FY44" s="233">
        <f>IF(COUNTIF($BQ44:$BS44, $GP$1)&gt;0, FY$2, 0)</f>
        <v>0</v>
      </c>
      <c r="FZ44" s="233">
        <f>IF(COUNTIF($BT44:$BV44, $GP$1)&gt;0, FZ$2, 0)</f>
        <v>0</v>
      </c>
      <c r="GA44" s="233">
        <f>IF(COUNTIF($BW44:$BY44, $GP$1)&gt;0, GA$2, 0)</f>
        <v>0</v>
      </c>
      <c r="GB44" s="233">
        <f>IF(COUNTIF($BZ44:$CB44, $GP$1)&gt;0, GB$2, 0)</f>
        <v>0</v>
      </c>
      <c r="GC44" s="233">
        <f>IF(COUNTIF($CC44:$CE44, $GP$1)&gt;0, GC$2, 0)</f>
        <v>0</v>
      </c>
      <c r="GD44" s="234">
        <f>IF(COUNTIF($CF44:$CH44, $GP$1)&gt;0, GD$2, 0)</f>
        <v>0</v>
      </c>
      <c r="GE44" s="235">
        <f>IF(COUNTIF($CI44:$CK44, $GP$1)&gt;0, GE$2, 0)</f>
        <v>0</v>
      </c>
      <c r="GF44" s="235">
        <f>IF(COUNTIF($CL44:$CN44, $GP$1)&gt;0, GF$2, 0)</f>
        <v>0</v>
      </c>
      <c r="GG44" s="235">
        <f>IF(COUNTIF($CO44:$CQ44, $GP$1)&gt;0, GG$2, 0)</f>
        <v>0</v>
      </c>
      <c r="GH44" s="235">
        <f>IF(COUNTIF($CR44:$CT44, $GP$1)&gt;0, GH$2, 0)</f>
        <v>0</v>
      </c>
      <c r="GI44" s="235">
        <f>IF(COUNTIF($CU44:$CW44, $GP$1)&gt;0, GI$2, 0)</f>
        <v>0</v>
      </c>
      <c r="GJ44" s="235">
        <f>IF(COUNTIF($CX44:$CZ44, $GP$1)&gt;0, GJ$2, 0)</f>
        <v>0</v>
      </c>
      <c r="GK44" s="235">
        <f>IF(COUNTIF($DA44:$DC44, $GP$1)&gt;0, GK$2, 0)</f>
        <v>0</v>
      </c>
      <c r="GL44" s="235">
        <f>IF(COUNTIF($DD44:$DF44, $GP$1)&gt;0, GL$2, 0)</f>
        <v>0</v>
      </c>
      <c r="GM44" s="235">
        <f>IF(COUNTIF($DG44:$DI44, $GP$1)&gt;0, GM$2, 0)</f>
        <v>0</v>
      </c>
      <c r="GN44" s="235">
        <f>IF(COUNTIF($DJ44:$DL44, $GP$1)&gt;0, GN$2, 0)</f>
        <v>0</v>
      </c>
      <c r="GO44" s="235">
        <f>IF(COUNTIF($DM44:$DO44, $GP$1)&gt;0, GO$2, 0)</f>
        <v>0</v>
      </c>
      <c r="GP44" s="236">
        <f t="shared" ref="GP44:GP46" si="144">SUM(FG44:GO44)</f>
        <v>0</v>
      </c>
      <c r="GQ44" s="237">
        <f t="shared" ref="GQ44:GQ46" si="145">IF(COUNTIF($N44:$Q44, HZ$1)&gt;0, GQ$2, 0)</f>
        <v>0</v>
      </c>
      <c r="GR44" s="229">
        <f t="shared" ref="GR44:GR46" si="146">IF(COUNTIF($R44:$U44, HZ$1)&gt;0, GR$2, 0)</f>
        <v>0</v>
      </c>
      <c r="GS44" s="229">
        <f t="shared" ref="GS44:GS46" si="147">IF(COUNTIF($V44:$Y44, HZ$1)&gt;0, GS$2, 0)</f>
        <v>0</v>
      </c>
      <c r="GT44" s="229">
        <f t="shared" ref="GT44:GT46" si="148">IF(COUNTIF($Z44:$AA44, HZ$1)&gt;0, GT$2, 0)</f>
        <v>0</v>
      </c>
      <c r="GU44" s="229">
        <f t="shared" ref="GU44:GU46" si="149">IF(COUNTIF($AB44:$AC44, HZ$1)&gt;0, GU$2, 0)</f>
        <v>0</v>
      </c>
      <c r="GV44" s="230">
        <f>IF(COUNTIF($AD44:$AF44, $HZ$1)&gt;0, GV$2, 0)</f>
        <v>0</v>
      </c>
      <c r="GW44" s="231">
        <f>IF(COUNTIF($AG44:$AI44, $HZ$1)&gt;0, GW$2, 0)</f>
        <v>0</v>
      </c>
      <c r="GX44" s="231">
        <f>IF(COUNTIF($AJ44:$AL44, $HZ$1)&gt;0, GX$2, 0)</f>
        <v>0</v>
      </c>
      <c r="GY44" s="231">
        <f>IF(COUNTIF($AM44:$AO44, $HZ$1)&gt;0, GY$2, 0)</f>
        <v>0</v>
      </c>
      <c r="GZ44" s="231">
        <f>IF(COUNTIF($AP44:$AR44, $HZ$1)&gt;0, GZ$2, 0)</f>
        <v>0</v>
      </c>
      <c r="HA44" s="231">
        <f>IF(COUNTIF($AS44:$AU44, $HZ$1)&gt;0, HA$2, 0)</f>
        <v>0</v>
      </c>
      <c r="HB44" s="231">
        <f>IF(COUNTIF($AV44:$AX44, $HZ$1)&gt;0, HB$2, 0)</f>
        <v>0</v>
      </c>
      <c r="HC44" s="231">
        <f>IF(COUNTIF($AY44:$BA44, $HZ$1)&gt;0, HC$2, 0)</f>
        <v>0</v>
      </c>
      <c r="HD44" s="231">
        <f>IF(COUNTIF($BB44:$BD44, $HZ$1)&gt;0, HD$2, 0)</f>
        <v>0</v>
      </c>
      <c r="HE44" s="232">
        <f>IF(COUNTIF($BE44:$BG44, $HZ$1)&gt;0, HE$2, 0)</f>
        <v>0</v>
      </c>
      <c r="HF44" s="233">
        <f>IF(COUNTIF($BH44:$BJ44, $HZ$1)&gt;0, HF$2, 0)</f>
        <v>0</v>
      </c>
      <c r="HG44" s="233">
        <f>IF(COUNTIF($BK44:$BM44, $HZ$1)&gt;0, HG$2, 0)</f>
        <v>0</v>
      </c>
      <c r="HH44" s="233">
        <f>IF(COUNTIF($BN44:$BP44, $HZ$1)&gt;0, HH$2, 0)</f>
        <v>0</v>
      </c>
      <c r="HI44" s="233">
        <f>IF(COUNTIF($BQ44:$BS44, $HZ$1)&gt;0, HI$2, 0)</f>
        <v>0</v>
      </c>
      <c r="HJ44" s="233">
        <f>IF(COUNTIF($BT44:$BV44, $HZ$1)&gt;0, HJ$2, 0)</f>
        <v>0</v>
      </c>
      <c r="HK44" s="233">
        <f>IF(COUNTIF($BW44:$BY44, $HZ$1)&gt;0, HK$2, 0)</f>
        <v>0</v>
      </c>
      <c r="HL44" s="233">
        <f>IF(COUNTIF($BZ44:$CB44, $HZ$1)&gt;0, HL$2, 0)</f>
        <v>0</v>
      </c>
      <c r="HM44" s="233">
        <f>IF(COUNTIF($CC44:$CE44, $HZ$1)&gt;0, HM$2, 0)</f>
        <v>0</v>
      </c>
      <c r="HN44" s="234">
        <f>IF(COUNTIF($CF44:$CH44, $HZ$1)&gt;0, HN$2, 0)</f>
        <v>0</v>
      </c>
      <c r="HO44" s="235">
        <f>IF(COUNTIF($CI44:$CK44, $HZ$1)&gt;0, HO$2, 0)</f>
        <v>0</v>
      </c>
      <c r="HP44" s="235">
        <f>IF(COUNTIF($CL44:$CN44, $HZ$1)&gt;0, HP$2, 0)</f>
        <v>0</v>
      </c>
      <c r="HQ44" s="235">
        <f>IF(COUNTIF($CO44:$CQ44, $HZ$1)&gt;0, HQ$2, 0)</f>
        <v>0</v>
      </c>
      <c r="HR44" s="235">
        <f>IF(COUNTIF($CR44:$CT44, $HZ$1)&gt;0, HR$2, 0)</f>
        <v>0</v>
      </c>
      <c r="HS44" s="235">
        <f>IF(COUNTIF($CU44:$CW44, $HZ$1)&gt;0, HS$2, 0)</f>
        <v>0</v>
      </c>
      <c r="HT44" s="235">
        <f>IF(COUNTIF($CX44:$CZ44, $HZ$1)&gt;0, HT$2, 0)</f>
        <v>0</v>
      </c>
      <c r="HU44" s="235">
        <f>IF(COUNTIF($DA44:$DC44, $HZ$1)&gt;0, HU$2, 0)</f>
        <v>0</v>
      </c>
      <c r="HV44" s="235">
        <f>IF(COUNTIF($DD44:$DF44, $HZ$1)&gt;0, HV$2, 0)</f>
        <v>0</v>
      </c>
      <c r="HW44" s="235">
        <f>IF(COUNTIF($DG44:$DI44, $HZ$1)&gt;0, HW$2, 0)</f>
        <v>0</v>
      </c>
      <c r="HX44" s="235">
        <f>IF(COUNTIF($DJ44:$DL44, $HZ$1)&gt;0, HX$2, 0)</f>
        <v>0</v>
      </c>
      <c r="HY44" s="235">
        <f>IF(COUNTIF($DM44:$DO44, $HZ$1)&gt;0, HY$2, 0)</f>
        <v>0</v>
      </c>
      <c r="HZ44" s="236">
        <f t="shared" ref="HZ44:HZ46" si="150">SUM(GQ44:HY44)</f>
        <v>0</v>
      </c>
      <c r="IA44" s="238"/>
      <c r="IB44" s="237">
        <f t="shared" ref="IB44:IB46" si="151">IF(MAX($N44:$Q44)&gt;=40, IB$2, 0)</f>
        <v>0</v>
      </c>
      <c r="IC44" s="229">
        <f t="shared" ref="IC44:IC46" si="152">IF(MAX($R44:$U44)&gt;=40, IC$2, 0)</f>
        <v>0</v>
      </c>
      <c r="ID44" s="229">
        <f t="shared" ref="ID44:ID46" si="153">IF(MAX($V44:$Y44)&gt;=40, ID$2, 0)</f>
        <v>0</v>
      </c>
      <c r="IE44" s="229">
        <f t="shared" ref="IE44:IE46" si="154">IF(MAX($Z44:$AA44)&gt;=40, IE$2, 0)</f>
        <v>0</v>
      </c>
      <c r="IF44" s="229">
        <f t="shared" ref="IF44:IF46" si="155">IF(MAX($AB44:$AC44)&gt;=40, IF$2, 0)</f>
        <v>0</v>
      </c>
      <c r="IG44" s="230">
        <f>IF(MAX($AD44:$AF44)&gt;=40, IG$2, 0)</f>
        <v>0</v>
      </c>
      <c r="IH44" s="231">
        <f>IF(MAX($AG44:$AI44)&gt;=40, IH$2, 0)</f>
        <v>0</v>
      </c>
      <c r="II44" s="231">
        <f>IF(MAX($AJ44:$AL44)&gt;=40, II$2, 0)</f>
        <v>0</v>
      </c>
      <c r="IJ44" s="231">
        <f>IF(MAX($AM44:$AO44)&gt;=40, IJ$2, 0)</f>
        <v>0</v>
      </c>
      <c r="IK44" s="231">
        <f>IF(MAX($AP44:$AR44)&gt;=40, IK$2, 0)</f>
        <v>0</v>
      </c>
      <c r="IL44" s="231">
        <f>IF(MAX($AS44:$AU44)&gt;=40, IL$2, 0)</f>
        <v>0</v>
      </c>
      <c r="IM44" s="231">
        <f>IF(MAX($AV44:$AX44)&gt;=40, IM$2, 0)</f>
        <v>0</v>
      </c>
      <c r="IN44" s="231">
        <f>IF(MAX($AY44:$BA44)&gt;=40, IN$2, 0)</f>
        <v>0</v>
      </c>
      <c r="IO44" s="231">
        <f>IF(MAX($BB44:$BD44)&gt;=40, IO$2, 0)</f>
        <v>0</v>
      </c>
      <c r="IP44" s="232">
        <f>IF(MAX($BE44:$BG44)&gt;=40, IP$2, 0)</f>
        <v>0</v>
      </c>
      <c r="IQ44" s="233">
        <f>IF(MAX($BH44:$BJ44)&gt;=40, IQ$2, 0)</f>
        <v>0</v>
      </c>
      <c r="IR44" s="233">
        <f>IF(MAX($BK44:$BM44)&gt;=40, IR$2, 0)</f>
        <v>0</v>
      </c>
      <c r="IS44" s="233">
        <f>IF(MAX($BN44:$BP44)&gt;=40, IS$2, 0)</f>
        <v>0</v>
      </c>
      <c r="IT44" s="233">
        <f>IF(MAX($BQ44:$BS44)&gt;=40, IT$2, 0)</f>
        <v>0</v>
      </c>
      <c r="IU44" s="233">
        <f>IF(MAX($BT44:$BV44)&gt;=40, IU$2, 0)</f>
        <v>0</v>
      </c>
      <c r="IV44" s="233">
        <f>IF(MAX($BW44:$BY44)&gt;=40, IV$2, 0)</f>
        <v>0</v>
      </c>
      <c r="IW44" s="233">
        <f>IF(MAX($BZ44:$CB44)&gt;=40, IW$2, 0)</f>
        <v>0</v>
      </c>
      <c r="IX44" s="233">
        <f>IF(MAX($CC44:$CE44)&gt;=40, IX$2, 0)</f>
        <v>0</v>
      </c>
      <c r="IY44" s="234">
        <f>IF(MAX($CF44:$CH44)&gt;=40, IY$2, 0)</f>
        <v>0</v>
      </c>
      <c r="IZ44" s="235">
        <f>IF(MAX($CI44:$CK44)&gt;=40, IZ$2, 0)</f>
        <v>0</v>
      </c>
      <c r="JA44" s="235">
        <f>IF(MAX($CL44:$CN44)&gt;=40, JA$2, 0)</f>
        <v>0</v>
      </c>
      <c r="JB44" s="235">
        <f>IF(MAX($CO44:$CQ44)&gt;=40, JB$2, 0)</f>
        <v>0</v>
      </c>
      <c r="JC44" s="235">
        <f>IF(MAX($CR44:$CT44)&gt;=40, JC$2, 0)</f>
        <v>0</v>
      </c>
      <c r="JD44" s="235">
        <f>IF(MAX($CU44:$CW44)&gt;=40, JD$2, 0)</f>
        <v>0</v>
      </c>
      <c r="JE44" s="235">
        <f>IF(MAX($CX44:$CZ44)&gt;=40, JE$2, 0)</f>
        <v>0</v>
      </c>
      <c r="JF44" s="235">
        <f>IF(MAX($DA44:$DC44)&gt;=40, JF$2, 0)</f>
        <v>0</v>
      </c>
      <c r="JG44" s="235">
        <f>IF(MAX($DD44:$DF44)&gt;=40, JG$2, 0)</f>
        <v>0</v>
      </c>
      <c r="JH44" s="235">
        <f>IF(MAX($DG44:$DI44)&gt;=40, JH$2, 0)</f>
        <v>0</v>
      </c>
      <c r="JI44" s="235">
        <f>IF(MAX($DJ44:$DL44)&gt;=40, JI$2, 0)</f>
        <v>0</v>
      </c>
      <c r="JJ44" s="235">
        <f>IF(MAX($DM44:$DO44)&gt;=40, JJ$2, 0)</f>
        <v>0</v>
      </c>
      <c r="JK44" s="392">
        <f>SUM(IG44:IW44, IY44:JJ44)</f>
        <v>0</v>
      </c>
      <c r="JL44" s="392">
        <f>SUM(IB44:IF44, IX44)</f>
        <v>0</v>
      </c>
    </row>
    <row r="45" spans="2:272" ht="15" customHeight="1" x14ac:dyDescent="0.25">
      <c r="B45" s="368">
        <v>2</v>
      </c>
      <c r="C45" s="12"/>
      <c r="D45" s="399"/>
      <c r="E45" s="17"/>
      <c r="F45" s="6"/>
      <c r="G45" s="17"/>
      <c r="H45" s="17"/>
      <c r="I45" s="20"/>
      <c r="J45" s="6"/>
      <c r="K45" s="6"/>
      <c r="L45" s="400"/>
      <c r="M45" s="401"/>
      <c r="N45" s="21"/>
      <c r="O45" s="103"/>
      <c r="P45" s="103"/>
      <c r="Q45" s="267"/>
      <c r="R45" s="21"/>
      <c r="S45" s="103"/>
      <c r="T45" s="103"/>
      <c r="U45" s="283"/>
      <c r="V45" s="21"/>
      <c r="W45" s="103"/>
      <c r="X45" s="103"/>
      <c r="Y45" s="267"/>
      <c r="Z45" s="21"/>
      <c r="AA45" s="267"/>
      <c r="AB45" s="21"/>
      <c r="AC45" s="267"/>
      <c r="AD45" s="21"/>
      <c r="AE45" s="103"/>
      <c r="AF45" s="267"/>
      <c r="AG45" s="21"/>
      <c r="AH45" s="103"/>
      <c r="AI45" s="267"/>
      <c r="AJ45" s="21"/>
      <c r="AK45" s="103"/>
      <c r="AL45" s="267"/>
      <c r="AM45" s="21"/>
      <c r="AN45" s="103"/>
      <c r="AO45" s="267"/>
      <c r="AP45" s="21"/>
      <c r="AQ45" s="103"/>
      <c r="AR45" s="267"/>
      <c r="AS45" s="21"/>
      <c r="AT45" s="103"/>
      <c r="AU45" s="267"/>
      <c r="AV45" s="21"/>
      <c r="AW45" s="103"/>
      <c r="AX45" s="267"/>
      <c r="AY45" s="21"/>
      <c r="AZ45" s="103"/>
      <c r="BA45" s="267"/>
      <c r="BB45" s="21"/>
      <c r="BC45" s="103"/>
      <c r="BD45" s="267"/>
      <c r="BE45" s="21"/>
      <c r="BF45" s="103"/>
      <c r="BG45" s="267"/>
      <c r="BH45" s="21"/>
      <c r="BI45" s="103"/>
      <c r="BJ45" s="267"/>
      <c r="BK45" s="21"/>
      <c r="BL45" s="103"/>
      <c r="BM45" s="267"/>
      <c r="BN45" s="21"/>
      <c r="BO45" s="103"/>
      <c r="BP45" s="267"/>
      <c r="BQ45" s="21"/>
      <c r="BR45" s="103"/>
      <c r="BS45" s="267"/>
      <c r="BT45" s="21"/>
      <c r="BU45" s="103"/>
      <c r="BV45" s="267"/>
      <c r="BW45" s="21"/>
      <c r="BX45" s="103"/>
      <c r="BY45" s="267"/>
      <c r="BZ45" s="21"/>
      <c r="CA45" s="103"/>
      <c r="CB45" s="267"/>
      <c r="CC45" s="21"/>
      <c r="CD45" s="284"/>
      <c r="CE45" s="267"/>
      <c r="CF45" s="21"/>
      <c r="CG45" s="103"/>
      <c r="CH45" s="267"/>
      <c r="CI45" s="21"/>
      <c r="CJ45" s="103"/>
      <c r="CK45" s="267"/>
      <c r="CL45" s="21"/>
      <c r="CM45" s="103"/>
      <c r="CN45" s="103"/>
      <c r="CO45" s="103"/>
      <c r="CP45" s="103"/>
      <c r="CQ45" s="267"/>
      <c r="CR45" s="21"/>
      <c r="CS45" s="103"/>
      <c r="CT45" s="267"/>
      <c r="CU45" s="21"/>
      <c r="CV45" s="103"/>
      <c r="CW45" s="267"/>
      <c r="CX45" s="21"/>
      <c r="CY45" s="103"/>
      <c r="CZ45" s="267"/>
      <c r="DA45" s="21"/>
      <c r="DB45" s="103"/>
      <c r="DC45" s="267"/>
      <c r="DD45" s="21"/>
      <c r="DE45" s="103"/>
      <c r="DF45" s="267"/>
      <c r="DG45" s="21"/>
      <c r="DH45" s="103"/>
      <c r="DI45" s="267"/>
      <c r="DJ45" s="21"/>
      <c r="DK45" s="103"/>
      <c r="DL45" s="267"/>
      <c r="DM45" s="21"/>
      <c r="DN45" s="103"/>
      <c r="DO45" s="267"/>
      <c r="DP45" s="213"/>
      <c r="DQ45" s="212"/>
      <c r="DR45" s="212"/>
      <c r="DS45" s="279" t="e">
        <f>AVERAGE(BE45:DI45)</f>
        <v>#DIV/0!</v>
      </c>
      <c r="DT45" s="214"/>
      <c r="DU45" s="215" t="e">
        <f t="shared" si="132"/>
        <v>#DIV/0!</v>
      </c>
      <c r="DV45" s="58">
        <f>COUNTIF(N45:DI45, DV$1)+COUNTIF(N45:DI45, DV$2)</f>
        <v>0</v>
      </c>
      <c r="DW45" s="228">
        <f t="shared" si="133"/>
        <v>0</v>
      </c>
      <c r="DX45" s="229">
        <f t="shared" si="134"/>
        <v>0</v>
      </c>
      <c r="DY45" s="229">
        <f t="shared" si="135"/>
        <v>0</v>
      </c>
      <c r="DZ45" s="229">
        <f t="shared" si="136"/>
        <v>0</v>
      </c>
      <c r="EA45" s="229">
        <f t="shared" si="137"/>
        <v>0</v>
      </c>
      <c r="EB45" s="230">
        <f>IF(COUNTIF($AD45:$AF45, $FF$1)&gt;0, EB$2, 0)</f>
        <v>0</v>
      </c>
      <c r="EC45" s="231">
        <f>IF(COUNTIF($AG45:$AI45, $FF$1)&gt;0, EC$2, 0)</f>
        <v>0</v>
      </c>
      <c r="ED45" s="231">
        <f>IF(COUNTIF($AJ45:$AL45, $FF$1)&gt;0, ED$2, 0)</f>
        <v>0</v>
      </c>
      <c r="EE45" s="231">
        <f>IF(COUNTIF($AM45:$AO45, $FF$1)&gt;0, EE$2, 0)</f>
        <v>0</v>
      </c>
      <c r="EF45" s="231">
        <f>IF(COUNTIF($AP45:$AR45, $FF$1)&gt;0, EF$2, 0)</f>
        <v>0</v>
      </c>
      <c r="EG45" s="231">
        <f>IF(COUNTIF($AS45:$AU45, $FF$1)&gt;0, EG$2, 0)</f>
        <v>0</v>
      </c>
      <c r="EH45" s="231">
        <f>IF(COUNTIF($AV45:$AX45, $FF$1)&gt;0, EH$2, 0)</f>
        <v>0</v>
      </c>
      <c r="EI45" s="231">
        <f>IF(COUNTIF($AY45:$BA45, $FF$1)&gt;0, EI$2, 0)</f>
        <v>0</v>
      </c>
      <c r="EJ45" s="231">
        <f>IF(COUNTIF($BB45:$BD45, $FF$1)&gt;0, EJ$2, 0)</f>
        <v>0</v>
      </c>
      <c r="EK45" s="232">
        <f>IF(COUNTIF($BE45:$BG45, $FF$1)&gt;0, EK$2, 0)</f>
        <v>0</v>
      </c>
      <c r="EL45" s="233">
        <f>IF(COUNTIF($BH45:$BJ45, $FF$1)&gt;0, EL$2, 0)</f>
        <v>0</v>
      </c>
      <c r="EM45" s="233">
        <f>IF(COUNTIF($BK45:$BM45, $FF$1)&gt;0, EM$2, 0)</f>
        <v>0</v>
      </c>
      <c r="EN45" s="233">
        <f>IF(COUNTIF($BN45:$BP45, $FF$1)&gt;0, EN$2, 0)</f>
        <v>0</v>
      </c>
      <c r="EO45" s="233">
        <f>IF(COUNTIF($BQ45:$BS45, $FF$1)&gt;0, EO$2, 0)</f>
        <v>0</v>
      </c>
      <c r="EP45" s="233">
        <f>IF(COUNTIF($BT45:$BV45, $FF$1)&gt;0, EP$2, 0)</f>
        <v>0</v>
      </c>
      <c r="EQ45" s="233">
        <f>IF(COUNTIF($BW45:$BY45, $FF$1)&gt;0, EQ$2, 0)</f>
        <v>0</v>
      </c>
      <c r="ER45" s="233">
        <f>IF(COUNTIF($BZ45:$CB45, $FF$1)&gt;0, ER$2, 0)</f>
        <v>0</v>
      </c>
      <c r="ES45" s="233">
        <f>IF(COUNTIF($CC45:$CE45, $FF$1)&gt;0, ES$2, 0)</f>
        <v>0</v>
      </c>
      <c r="ET45" s="234">
        <f>IF(COUNTIF($CF45:$CH45, $FF$1)&gt;0, ET$2, 0)</f>
        <v>0</v>
      </c>
      <c r="EU45" s="235">
        <f>IF(COUNTIF($CI45:$CK45, $FF$1)&gt;0, EU$2, 0)</f>
        <v>0</v>
      </c>
      <c r="EV45" s="235">
        <f>IF(COUNTIF($CL45:$CN45, $FF$1)&gt;0, EV$2, 0)</f>
        <v>0</v>
      </c>
      <c r="EW45" s="235">
        <f>IF(COUNTIF($CO45:$CQ45, $FF$1)&gt;0, EW$2, 0)</f>
        <v>0</v>
      </c>
      <c r="EX45" s="235">
        <f>IF(COUNTIF($CR45:$CT45, $FF$1)&gt;0, EX$2, 0)</f>
        <v>0</v>
      </c>
      <c r="EY45" s="235">
        <f>IF(COUNTIF($CU45:$CW45, $FF$1)&gt;0, EY$2, 0)</f>
        <v>0</v>
      </c>
      <c r="EZ45" s="235">
        <f>IF(COUNTIF($CX45:$CZ45, $FF$1)&gt;0, EZ$2, 0)</f>
        <v>0</v>
      </c>
      <c r="FA45" s="235">
        <f>IF(COUNTIF($DA45:$DC45, $FF$1)&gt;0, FA$2, 0)</f>
        <v>0</v>
      </c>
      <c r="FB45" s="235">
        <f>IF(COUNTIF($DD45:$DF45, $FF$1)&gt;0, FB$2, 0)</f>
        <v>0</v>
      </c>
      <c r="FC45" s="235">
        <f>IF(COUNTIF($DG45:$DI45, $FF$1)&gt;0, FC$2, 0)</f>
        <v>0</v>
      </c>
      <c r="FD45" s="235">
        <f>IF(COUNTIF($DJ45:$DL45, $FF$1)&gt;0, FD$2, 0)</f>
        <v>0</v>
      </c>
      <c r="FE45" s="235">
        <f>IF(COUNTIF($DM45:$DO45, $FF$1)&gt;0, FE$2, 0)</f>
        <v>0</v>
      </c>
      <c r="FF45" s="236">
        <f t="shared" si="138"/>
        <v>0</v>
      </c>
      <c r="FG45" s="237">
        <f t="shared" si="139"/>
        <v>0</v>
      </c>
      <c r="FH45" s="229">
        <f t="shared" si="140"/>
        <v>0</v>
      </c>
      <c r="FI45" s="229">
        <f t="shared" si="141"/>
        <v>0</v>
      </c>
      <c r="FJ45" s="229">
        <f t="shared" si="142"/>
        <v>0</v>
      </c>
      <c r="FK45" s="229">
        <f t="shared" si="143"/>
        <v>0</v>
      </c>
      <c r="FL45" s="230">
        <f>IF(COUNTIF($AD45:$AF45, $GP$1)&gt;0, FL$2, 0)</f>
        <v>0</v>
      </c>
      <c r="FM45" s="231">
        <f>IF(COUNTIF($AG45:$AI45, $GP$1)&gt;0, FM$2, 0)</f>
        <v>0</v>
      </c>
      <c r="FN45" s="231">
        <f>IF(COUNTIF($AJ45:$AL45, $GP$1)&gt;0, FN$2, 0)</f>
        <v>0</v>
      </c>
      <c r="FO45" s="231">
        <f>IF(COUNTIF($AM45:$AO45, $GP$1)&gt;0, FO$2, 0)</f>
        <v>0</v>
      </c>
      <c r="FP45" s="231">
        <f>IF(COUNTIF($AP45:$AR45, $GP$1)&gt;0, FP$2, 0)</f>
        <v>0</v>
      </c>
      <c r="FQ45" s="231">
        <f>IF(COUNTIF($AS45:$AU45, $GP$1)&gt;0, FQ$2, 0)</f>
        <v>0</v>
      </c>
      <c r="FR45" s="231">
        <f>IF(COUNTIF($AV45:$AX45, $GP$1)&gt;0, FR$2, 0)</f>
        <v>0</v>
      </c>
      <c r="FS45" s="231">
        <f>IF(COUNTIF($AY45:$BA45, $GP$1)&gt;0, FS$2, 0)</f>
        <v>0</v>
      </c>
      <c r="FT45" s="231">
        <f>IF(COUNTIF($BB45:$BD45, $GP$1)&gt;0, FT$2, 0)</f>
        <v>0</v>
      </c>
      <c r="FU45" s="232">
        <f>IF(COUNTIF($BE45:$BG45, $GP$1)&gt;0, FU$2, 0)</f>
        <v>0</v>
      </c>
      <c r="FV45" s="233">
        <f>IF(COUNTIF($BH45:$BJ45, $GP$1)&gt;0, FV$2, 0)</f>
        <v>0</v>
      </c>
      <c r="FW45" s="233">
        <f>IF(COUNTIF($BK45:$BM45, $GP$1)&gt;0, FW$2, 0)</f>
        <v>0</v>
      </c>
      <c r="FX45" s="233">
        <f>IF(COUNTIF($BN45:$BP45, $GP$1)&gt;0, FX$2, 0)</f>
        <v>0</v>
      </c>
      <c r="FY45" s="233">
        <f>IF(COUNTIF($BQ45:$BS45, $GP$1)&gt;0, FY$2, 0)</f>
        <v>0</v>
      </c>
      <c r="FZ45" s="233">
        <f>IF(COUNTIF($BT45:$BV45, $GP$1)&gt;0, FZ$2, 0)</f>
        <v>0</v>
      </c>
      <c r="GA45" s="233">
        <f>IF(COUNTIF($BW45:$BY45, $GP$1)&gt;0, GA$2, 0)</f>
        <v>0</v>
      </c>
      <c r="GB45" s="233">
        <f>IF(COUNTIF($BZ45:$CB45, $GP$1)&gt;0, GB$2, 0)</f>
        <v>0</v>
      </c>
      <c r="GC45" s="233">
        <f>IF(COUNTIF($CC45:$CE45, $GP$1)&gt;0, GC$2, 0)</f>
        <v>0</v>
      </c>
      <c r="GD45" s="234">
        <f>IF(COUNTIF($CF45:$CH45, $GP$1)&gt;0, GD$2, 0)</f>
        <v>0</v>
      </c>
      <c r="GE45" s="235">
        <f>IF(COUNTIF($CI45:$CK45, $GP$1)&gt;0, GE$2, 0)</f>
        <v>0</v>
      </c>
      <c r="GF45" s="235">
        <f>IF(COUNTIF($CL45:$CN45, $GP$1)&gt;0, GF$2, 0)</f>
        <v>0</v>
      </c>
      <c r="GG45" s="235">
        <f>IF(COUNTIF($CO45:$CQ45, $GP$1)&gt;0, GG$2, 0)</f>
        <v>0</v>
      </c>
      <c r="GH45" s="235">
        <f>IF(COUNTIF($CR45:$CT45, $GP$1)&gt;0, GH$2, 0)</f>
        <v>0</v>
      </c>
      <c r="GI45" s="235">
        <f>IF(COUNTIF($CU45:$CW45, $GP$1)&gt;0, GI$2, 0)</f>
        <v>0</v>
      </c>
      <c r="GJ45" s="235">
        <f>IF(COUNTIF($CX45:$CZ45, $GP$1)&gt;0, GJ$2, 0)</f>
        <v>0</v>
      </c>
      <c r="GK45" s="235">
        <f>IF(COUNTIF($DA45:$DC45, $GP$1)&gt;0, GK$2, 0)</f>
        <v>0</v>
      </c>
      <c r="GL45" s="235">
        <f>IF(COUNTIF($DD45:$DF45, $GP$1)&gt;0, GL$2, 0)</f>
        <v>0</v>
      </c>
      <c r="GM45" s="235">
        <f>IF(COUNTIF($DG45:$DI45, $GP$1)&gt;0, GM$2, 0)</f>
        <v>0</v>
      </c>
      <c r="GN45" s="235">
        <f>IF(COUNTIF($DJ45:$DL45, $GP$1)&gt;0, GN$2, 0)</f>
        <v>0</v>
      </c>
      <c r="GO45" s="235">
        <f>IF(COUNTIF($DM45:$DO45, $GP$1)&gt;0, GO$2, 0)</f>
        <v>0</v>
      </c>
      <c r="GP45" s="236">
        <f t="shared" si="144"/>
        <v>0</v>
      </c>
      <c r="GQ45" s="237">
        <f t="shared" si="145"/>
        <v>0</v>
      </c>
      <c r="GR45" s="229">
        <f t="shared" si="146"/>
        <v>0</v>
      </c>
      <c r="GS45" s="229">
        <f t="shared" si="147"/>
        <v>0</v>
      </c>
      <c r="GT45" s="229">
        <f t="shared" si="148"/>
        <v>0</v>
      </c>
      <c r="GU45" s="229">
        <f t="shared" si="149"/>
        <v>0</v>
      </c>
      <c r="GV45" s="230">
        <f>IF(COUNTIF($AD45:$AF45, $HZ$1)&gt;0, GV$2, 0)</f>
        <v>0</v>
      </c>
      <c r="GW45" s="231">
        <f>IF(COUNTIF($AG45:$AI45, $HZ$1)&gt;0, GW$2, 0)</f>
        <v>0</v>
      </c>
      <c r="GX45" s="231">
        <f>IF(COUNTIF($AJ45:$AL45, $HZ$1)&gt;0, GX$2, 0)</f>
        <v>0</v>
      </c>
      <c r="GY45" s="231">
        <f>IF(COUNTIF($AM45:$AO45, $HZ$1)&gt;0, GY$2, 0)</f>
        <v>0</v>
      </c>
      <c r="GZ45" s="231">
        <f>IF(COUNTIF($AP45:$AR45, $HZ$1)&gt;0, GZ$2, 0)</f>
        <v>0</v>
      </c>
      <c r="HA45" s="231">
        <f>IF(COUNTIF($AS45:$AU45, $HZ$1)&gt;0, HA$2, 0)</f>
        <v>0</v>
      </c>
      <c r="HB45" s="231">
        <f>IF(COUNTIF($AV45:$AX45, $HZ$1)&gt;0, HB$2, 0)</f>
        <v>0</v>
      </c>
      <c r="HC45" s="231">
        <f>IF(COUNTIF($AY45:$BA45, $HZ$1)&gt;0, HC$2, 0)</f>
        <v>0</v>
      </c>
      <c r="HD45" s="231">
        <f>IF(COUNTIF($BB45:$BD45, $HZ$1)&gt;0, HD$2, 0)</f>
        <v>0</v>
      </c>
      <c r="HE45" s="232">
        <f>IF(COUNTIF($BE45:$BG45, $HZ$1)&gt;0, HE$2, 0)</f>
        <v>0</v>
      </c>
      <c r="HF45" s="233">
        <f>IF(COUNTIF($BH45:$BJ45, $HZ$1)&gt;0, HF$2, 0)</f>
        <v>0</v>
      </c>
      <c r="HG45" s="233">
        <f>IF(COUNTIF($BK45:$BM45, $HZ$1)&gt;0, HG$2, 0)</f>
        <v>0</v>
      </c>
      <c r="HH45" s="233">
        <f>IF(COUNTIF($BN45:$BP45, $HZ$1)&gt;0, HH$2, 0)</f>
        <v>0</v>
      </c>
      <c r="HI45" s="233">
        <f>IF(COUNTIF($BQ45:$BS45, $HZ$1)&gt;0, HI$2, 0)</f>
        <v>0</v>
      </c>
      <c r="HJ45" s="233">
        <f>IF(COUNTIF($BT45:$BV45, $HZ$1)&gt;0, HJ$2, 0)</f>
        <v>0</v>
      </c>
      <c r="HK45" s="233">
        <f>IF(COUNTIF($BW45:$BY45, $HZ$1)&gt;0, HK$2, 0)</f>
        <v>0</v>
      </c>
      <c r="HL45" s="233">
        <f>IF(COUNTIF($BZ45:$CB45, $HZ$1)&gt;0, HL$2, 0)</f>
        <v>0</v>
      </c>
      <c r="HM45" s="233">
        <f>IF(COUNTIF($CC45:$CE45, $HZ$1)&gt;0, HM$2, 0)</f>
        <v>0</v>
      </c>
      <c r="HN45" s="234">
        <f>IF(COUNTIF($CF45:$CH45, $HZ$1)&gt;0, HN$2, 0)</f>
        <v>0</v>
      </c>
      <c r="HO45" s="235">
        <f>IF(COUNTIF($CI45:$CK45, $HZ$1)&gt;0, HO$2, 0)</f>
        <v>0</v>
      </c>
      <c r="HP45" s="235">
        <f>IF(COUNTIF($CL45:$CN45, $HZ$1)&gt;0, HP$2, 0)</f>
        <v>0</v>
      </c>
      <c r="HQ45" s="235">
        <f>IF(COUNTIF($CO45:$CQ45, $HZ$1)&gt;0, HQ$2, 0)</f>
        <v>0</v>
      </c>
      <c r="HR45" s="235">
        <f>IF(COUNTIF($CR45:$CT45, $HZ$1)&gt;0, HR$2, 0)</f>
        <v>0</v>
      </c>
      <c r="HS45" s="235">
        <f>IF(COUNTIF($CU45:$CW45, $HZ$1)&gt;0, HS$2, 0)</f>
        <v>0</v>
      </c>
      <c r="HT45" s="235">
        <f>IF(COUNTIF($CX45:$CZ45, $HZ$1)&gt;0, HT$2, 0)</f>
        <v>0</v>
      </c>
      <c r="HU45" s="235">
        <f>IF(COUNTIF($DA45:$DC45, $HZ$1)&gt;0, HU$2, 0)</f>
        <v>0</v>
      </c>
      <c r="HV45" s="235">
        <f>IF(COUNTIF($DD45:$DF45, $HZ$1)&gt;0, HV$2, 0)</f>
        <v>0</v>
      </c>
      <c r="HW45" s="235">
        <f>IF(COUNTIF($DG45:$DI45, $HZ$1)&gt;0, HW$2, 0)</f>
        <v>0</v>
      </c>
      <c r="HX45" s="235">
        <f>IF(COUNTIF($DJ45:$DL45, $HZ$1)&gt;0, HX$2, 0)</f>
        <v>0</v>
      </c>
      <c r="HY45" s="235">
        <f>IF(COUNTIF($DM45:$DO45, $HZ$1)&gt;0, HY$2, 0)</f>
        <v>0</v>
      </c>
      <c r="HZ45" s="236">
        <f t="shared" si="150"/>
        <v>0</v>
      </c>
      <c r="IA45" s="238"/>
      <c r="IB45" s="237">
        <f t="shared" si="151"/>
        <v>0</v>
      </c>
      <c r="IC45" s="229">
        <f t="shared" si="152"/>
        <v>0</v>
      </c>
      <c r="ID45" s="229">
        <f t="shared" si="153"/>
        <v>0</v>
      </c>
      <c r="IE45" s="229">
        <f t="shared" si="154"/>
        <v>0</v>
      </c>
      <c r="IF45" s="229">
        <f t="shared" si="155"/>
        <v>0</v>
      </c>
      <c r="IG45" s="230">
        <f>IF(MAX($AD45:$AF45)&gt;=40, IG$2, 0)</f>
        <v>0</v>
      </c>
      <c r="IH45" s="231">
        <f>IF(MAX($AG45:$AI45)&gt;=40, IH$2, 0)</f>
        <v>0</v>
      </c>
      <c r="II45" s="231">
        <f>IF(MAX($AJ45:$AL45)&gt;=40, II$2, 0)</f>
        <v>0</v>
      </c>
      <c r="IJ45" s="231">
        <f>IF(MAX($AM45:$AO45)&gt;=40, IJ$2, 0)</f>
        <v>0</v>
      </c>
      <c r="IK45" s="231">
        <f>IF(MAX($AP45:$AR45)&gt;=40, IK$2, 0)</f>
        <v>0</v>
      </c>
      <c r="IL45" s="231">
        <f>IF(MAX($AS45:$AU45)&gt;=40, IL$2, 0)</f>
        <v>0</v>
      </c>
      <c r="IM45" s="231">
        <f>IF(MAX($AV45:$AX45)&gt;=40, IM$2, 0)</f>
        <v>0</v>
      </c>
      <c r="IN45" s="231">
        <f>IF(MAX($AY45:$BA45)&gt;=40, IN$2, 0)</f>
        <v>0</v>
      </c>
      <c r="IO45" s="231">
        <f>IF(MAX($BB45:$BD45)&gt;=40, IO$2, 0)</f>
        <v>0</v>
      </c>
      <c r="IP45" s="232">
        <f>IF(MAX($BE45:$BG45)&gt;=40, IP$2, 0)</f>
        <v>0</v>
      </c>
      <c r="IQ45" s="233">
        <f>IF(MAX($BH45:$BJ45)&gt;=40, IQ$2, 0)</f>
        <v>0</v>
      </c>
      <c r="IR45" s="233">
        <f>IF(MAX($BK45:$BM45)&gt;=40, IR$2, 0)</f>
        <v>0</v>
      </c>
      <c r="IS45" s="233">
        <f>IF(MAX($BN45:$BP45)&gt;=40, IS$2, 0)</f>
        <v>0</v>
      </c>
      <c r="IT45" s="233">
        <f>IF(MAX($BQ45:$BS45)&gt;=40, IT$2, 0)</f>
        <v>0</v>
      </c>
      <c r="IU45" s="233">
        <f>IF(MAX($BT45:$BV45)&gt;=40, IU$2, 0)</f>
        <v>0</v>
      </c>
      <c r="IV45" s="233">
        <f>IF(MAX($BW45:$BY45)&gt;=40, IV$2, 0)</f>
        <v>0</v>
      </c>
      <c r="IW45" s="233">
        <f>IF(MAX($BZ45:$CB45)&gt;=40, IW$2, 0)</f>
        <v>0</v>
      </c>
      <c r="IX45" s="233">
        <f>IF(MAX($CC45:$CE45)&gt;=40, IX$2, 0)</f>
        <v>0</v>
      </c>
      <c r="IY45" s="234">
        <f>IF(MAX($CF45:$CH45)&gt;=40, IY$2, 0)</f>
        <v>0</v>
      </c>
      <c r="IZ45" s="235">
        <f>IF(MAX($CI45:$CK45)&gt;=40, IZ$2, 0)</f>
        <v>0</v>
      </c>
      <c r="JA45" s="235">
        <f>IF(MAX($CL45:$CN45)&gt;=40, JA$2, 0)</f>
        <v>0</v>
      </c>
      <c r="JB45" s="235">
        <f>IF(MAX($CO45:$CQ45)&gt;=40, JB$2, 0)</f>
        <v>0</v>
      </c>
      <c r="JC45" s="235">
        <f>IF(MAX($CR45:$CT45)&gt;=40, JC$2, 0)</f>
        <v>0</v>
      </c>
      <c r="JD45" s="235">
        <f>IF(MAX($CU45:$CW45)&gt;=40, JD$2, 0)</f>
        <v>0</v>
      </c>
      <c r="JE45" s="235">
        <f>IF(MAX($CX45:$CZ45)&gt;=40, JE$2, 0)</f>
        <v>0</v>
      </c>
      <c r="JF45" s="235">
        <f>IF(MAX($DA45:$DC45)&gt;=40, JF$2, 0)</f>
        <v>0</v>
      </c>
      <c r="JG45" s="235">
        <f>IF(MAX($DD45:$DF45)&gt;=40, JG$2, 0)</f>
        <v>0</v>
      </c>
      <c r="JH45" s="235">
        <f>IF(MAX($DG45:$DI45)&gt;=40, JH$2, 0)</f>
        <v>0</v>
      </c>
      <c r="JI45" s="235">
        <f>IF(MAX($DJ45:$DL45)&gt;=40, JI$2, 0)</f>
        <v>0</v>
      </c>
      <c r="JJ45" s="235">
        <f>IF(MAX($DM45:$DO45)&gt;=40, JJ$2, 0)</f>
        <v>0</v>
      </c>
      <c r="JK45" s="392">
        <f>SUM(IG45:IW45, IY45:JJ45)</f>
        <v>0</v>
      </c>
      <c r="JL45" s="392">
        <f>SUM(IB45:IF45, IX45)</f>
        <v>0</v>
      </c>
    </row>
    <row r="46" spans="2:272" ht="15" customHeight="1" x14ac:dyDescent="0.25">
      <c r="B46" s="368">
        <v>3</v>
      </c>
      <c r="C46" s="12"/>
      <c r="D46" s="399"/>
      <c r="E46" s="17"/>
      <c r="F46" s="6"/>
      <c r="G46" s="17"/>
      <c r="H46" s="17"/>
      <c r="I46" s="20"/>
      <c r="J46" s="6"/>
      <c r="K46" s="6"/>
      <c r="L46" s="400"/>
      <c r="M46" s="401"/>
      <c r="N46" s="21"/>
      <c r="O46" s="103"/>
      <c r="P46" s="103"/>
      <c r="Q46" s="267"/>
      <c r="R46" s="21"/>
      <c r="S46" s="103"/>
      <c r="T46" s="103"/>
      <c r="U46" s="283"/>
      <c r="V46" s="21"/>
      <c r="W46" s="103"/>
      <c r="X46" s="103"/>
      <c r="Y46" s="267"/>
      <c r="Z46" s="21"/>
      <c r="AA46" s="267"/>
      <c r="AB46" s="21"/>
      <c r="AC46" s="267"/>
      <c r="AD46" s="21"/>
      <c r="AE46" s="103"/>
      <c r="AF46" s="267"/>
      <c r="AG46" s="21"/>
      <c r="AH46" s="103"/>
      <c r="AI46" s="267"/>
      <c r="AJ46" s="21"/>
      <c r="AK46" s="103"/>
      <c r="AL46" s="267"/>
      <c r="AM46" s="21"/>
      <c r="AN46" s="103"/>
      <c r="AO46" s="267"/>
      <c r="AP46" s="21"/>
      <c r="AQ46" s="103"/>
      <c r="AR46" s="267"/>
      <c r="AS46" s="21"/>
      <c r="AT46" s="103"/>
      <c r="AU46" s="267"/>
      <c r="AV46" s="21"/>
      <c r="AW46" s="103"/>
      <c r="AX46" s="267"/>
      <c r="AY46" s="21"/>
      <c r="AZ46" s="103"/>
      <c r="BA46" s="267"/>
      <c r="BB46" s="21"/>
      <c r="BC46" s="103"/>
      <c r="BD46" s="267"/>
      <c r="BE46" s="21"/>
      <c r="BF46" s="103"/>
      <c r="BG46" s="267"/>
      <c r="BH46" s="21"/>
      <c r="BI46" s="103"/>
      <c r="BJ46" s="267"/>
      <c r="BK46" s="21"/>
      <c r="BL46" s="103"/>
      <c r="BM46" s="267"/>
      <c r="BN46" s="21"/>
      <c r="BO46" s="103"/>
      <c r="BP46" s="267"/>
      <c r="BQ46" s="21"/>
      <c r="BR46" s="103"/>
      <c r="BS46" s="267"/>
      <c r="BT46" s="21"/>
      <c r="BU46" s="103"/>
      <c r="BV46" s="267"/>
      <c r="BW46" s="21"/>
      <c r="BX46" s="103"/>
      <c r="BY46" s="267"/>
      <c r="BZ46" s="21"/>
      <c r="CA46" s="103"/>
      <c r="CB46" s="267"/>
      <c r="CC46" s="21"/>
      <c r="CD46" s="284"/>
      <c r="CE46" s="267"/>
      <c r="CF46" s="21"/>
      <c r="CG46" s="103"/>
      <c r="CH46" s="267"/>
      <c r="CI46" s="21"/>
      <c r="CJ46" s="103"/>
      <c r="CK46" s="267"/>
      <c r="CL46" s="21"/>
      <c r="CM46" s="103"/>
      <c r="CN46" s="103"/>
      <c r="CO46" s="103"/>
      <c r="CP46" s="103"/>
      <c r="CQ46" s="267"/>
      <c r="CR46" s="21"/>
      <c r="CS46" s="103"/>
      <c r="CT46" s="267"/>
      <c r="CU46" s="21"/>
      <c r="CV46" s="103"/>
      <c r="CW46" s="267"/>
      <c r="CX46" s="21"/>
      <c r="CY46" s="103"/>
      <c r="CZ46" s="267"/>
      <c r="DA46" s="21"/>
      <c r="DB46" s="103"/>
      <c r="DC46" s="267"/>
      <c r="DD46" s="21"/>
      <c r="DE46" s="103"/>
      <c r="DF46" s="267"/>
      <c r="DG46" s="21"/>
      <c r="DH46" s="103"/>
      <c r="DI46" s="267"/>
      <c r="DJ46" s="21"/>
      <c r="DK46" s="103"/>
      <c r="DL46" s="267"/>
      <c r="DM46" s="21"/>
      <c r="DN46" s="103"/>
      <c r="DO46" s="267"/>
      <c r="DP46" s="213"/>
      <c r="DQ46" s="212"/>
      <c r="DR46" s="212"/>
      <c r="DS46" s="279" t="e">
        <f>AVERAGE(BE46:DI46)</f>
        <v>#DIV/0!</v>
      </c>
      <c r="DT46" s="214"/>
      <c r="DU46" s="215" t="e">
        <f t="shared" si="132"/>
        <v>#DIV/0!</v>
      </c>
      <c r="DV46" s="58">
        <f>COUNTIF(N46:DI46, DV$1)+COUNTIF(N46:DI46, DV$2)</f>
        <v>0</v>
      </c>
      <c r="DW46" s="228">
        <f t="shared" si="133"/>
        <v>0</v>
      </c>
      <c r="DX46" s="229">
        <f t="shared" si="134"/>
        <v>0</v>
      </c>
      <c r="DY46" s="229">
        <f t="shared" si="135"/>
        <v>0</v>
      </c>
      <c r="DZ46" s="229">
        <f t="shared" si="136"/>
        <v>0</v>
      </c>
      <c r="EA46" s="229">
        <f t="shared" si="137"/>
        <v>0</v>
      </c>
      <c r="EB46" s="230">
        <f>IF(COUNTIF($AD46:$AF46, $FF$1)&gt;0, EB$2, 0)</f>
        <v>0</v>
      </c>
      <c r="EC46" s="231">
        <f>IF(COUNTIF($AG46:$AI46, $FF$1)&gt;0, EC$2, 0)</f>
        <v>0</v>
      </c>
      <c r="ED46" s="231">
        <f>IF(COUNTIF($AJ46:$AL46, $FF$1)&gt;0, ED$2, 0)</f>
        <v>0</v>
      </c>
      <c r="EE46" s="231">
        <f>IF(COUNTIF($AM46:$AO46, $FF$1)&gt;0, EE$2, 0)</f>
        <v>0</v>
      </c>
      <c r="EF46" s="231">
        <f>IF(COUNTIF($AP46:$AR46, $FF$1)&gt;0, EF$2, 0)</f>
        <v>0</v>
      </c>
      <c r="EG46" s="231">
        <f>IF(COUNTIF($AS46:$AU46, $FF$1)&gt;0, EG$2, 0)</f>
        <v>0</v>
      </c>
      <c r="EH46" s="231">
        <f>IF(COUNTIF($AV46:$AX46, $FF$1)&gt;0, EH$2, 0)</f>
        <v>0</v>
      </c>
      <c r="EI46" s="231">
        <f>IF(COUNTIF($AY46:$BA46, $FF$1)&gt;0, EI$2, 0)</f>
        <v>0</v>
      </c>
      <c r="EJ46" s="231">
        <f>IF(COUNTIF($BB46:$BD46, $FF$1)&gt;0, EJ$2, 0)</f>
        <v>0</v>
      </c>
      <c r="EK46" s="232">
        <f>IF(COUNTIF($BE46:$BG46, $FF$1)&gt;0, EK$2, 0)</f>
        <v>0</v>
      </c>
      <c r="EL46" s="233">
        <f>IF(COUNTIF($BH46:$BJ46, $FF$1)&gt;0, EL$2, 0)</f>
        <v>0</v>
      </c>
      <c r="EM46" s="233">
        <f>IF(COUNTIF($BK46:$BM46, $FF$1)&gt;0, EM$2, 0)</f>
        <v>0</v>
      </c>
      <c r="EN46" s="233">
        <f>IF(COUNTIF($BN46:$BP46, $FF$1)&gt;0, EN$2, 0)</f>
        <v>0</v>
      </c>
      <c r="EO46" s="233">
        <f>IF(COUNTIF($BQ46:$BS46, $FF$1)&gt;0, EO$2, 0)</f>
        <v>0</v>
      </c>
      <c r="EP46" s="233">
        <f>IF(COUNTIF($BT46:$BV46, $FF$1)&gt;0, EP$2, 0)</f>
        <v>0</v>
      </c>
      <c r="EQ46" s="233">
        <f>IF(COUNTIF($BW46:$BY46, $FF$1)&gt;0, EQ$2, 0)</f>
        <v>0</v>
      </c>
      <c r="ER46" s="233">
        <f>IF(COUNTIF($BZ46:$CB46, $FF$1)&gt;0, ER$2, 0)</f>
        <v>0</v>
      </c>
      <c r="ES46" s="233">
        <f>IF(COUNTIF($CC46:$CE46, $FF$1)&gt;0, ES$2, 0)</f>
        <v>0</v>
      </c>
      <c r="ET46" s="234">
        <f>IF(COUNTIF($CF46:$CH46, $FF$1)&gt;0, ET$2, 0)</f>
        <v>0</v>
      </c>
      <c r="EU46" s="235">
        <f>IF(COUNTIF($CI46:$CK46, $FF$1)&gt;0, EU$2, 0)</f>
        <v>0</v>
      </c>
      <c r="EV46" s="235">
        <f>IF(COUNTIF($CL46:$CN46, $FF$1)&gt;0, EV$2, 0)</f>
        <v>0</v>
      </c>
      <c r="EW46" s="235">
        <f>IF(COUNTIF($CO46:$CQ46, $FF$1)&gt;0, EW$2, 0)</f>
        <v>0</v>
      </c>
      <c r="EX46" s="235">
        <f>IF(COUNTIF($CR46:$CT46, $FF$1)&gt;0, EX$2, 0)</f>
        <v>0</v>
      </c>
      <c r="EY46" s="235">
        <f>IF(COUNTIF($CU46:$CW46, $FF$1)&gt;0, EY$2, 0)</f>
        <v>0</v>
      </c>
      <c r="EZ46" s="235">
        <f>IF(COUNTIF($CX46:$CZ46, $FF$1)&gt;0, EZ$2, 0)</f>
        <v>0</v>
      </c>
      <c r="FA46" s="235">
        <f>IF(COUNTIF($DA46:$DC46, $FF$1)&gt;0, FA$2, 0)</f>
        <v>0</v>
      </c>
      <c r="FB46" s="235">
        <f>IF(COUNTIF($DD46:$DF46, $FF$1)&gt;0, FB$2, 0)</f>
        <v>0</v>
      </c>
      <c r="FC46" s="235">
        <f>IF(COUNTIF($DG46:$DI46, $FF$1)&gt;0, FC$2, 0)</f>
        <v>0</v>
      </c>
      <c r="FD46" s="235">
        <f>IF(COUNTIF($DJ46:$DL46, $FF$1)&gt;0, FD$2, 0)</f>
        <v>0</v>
      </c>
      <c r="FE46" s="235">
        <f>IF(COUNTIF($DM46:$DO46, $FF$1)&gt;0, FE$2, 0)</f>
        <v>0</v>
      </c>
      <c r="FF46" s="236">
        <f t="shared" si="138"/>
        <v>0</v>
      </c>
      <c r="FG46" s="237">
        <f t="shared" si="139"/>
        <v>0</v>
      </c>
      <c r="FH46" s="229">
        <f t="shared" si="140"/>
        <v>0</v>
      </c>
      <c r="FI46" s="229">
        <f t="shared" si="141"/>
        <v>0</v>
      </c>
      <c r="FJ46" s="229">
        <f t="shared" si="142"/>
        <v>0</v>
      </c>
      <c r="FK46" s="229">
        <f t="shared" si="143"/>
        <v>0</v>
      </c>
      <c r="FL46" s="230">
        <f>IF(COUNTIF($AD46:$AF46, $GP$1)&gt;0, FL$2, 0)</f>
        <v>0</v>
      </c>
      <c r="FM46" s="231">
        <f>IF(COUNTIF($AG46:$AI46, $GP$1)&gt;0, FM$2, 0)</f>
        <v>0</v>
      </c>
      <c r="FN46" s="231">
        <f>IF(COUNTIF($AJ46:$AL46, $GP$1)&gt;0, FN$2, 0)</f>
        <v>0</v>
      </c>
      <c r="FO46" s="231">
        <f>IF(COUNTIF($AM46:$AO46, $GP$1)&gt;0, FO$2, 0)</f>
        <v>0</v>
      </c>
      <c r="FP46" s="231">
        <f>IF(COUNTIF($AP46:$AR46, $GP$1)&gt;0, FP$2, 0)</f>
        <v>0</v>
      </c>
      <c r="FQ46" s="231">
        <f>IF(COUNTIF($AS46:$AU46, $GP$1)&gt;0, FQ$2, 0)</f>
        <v>0</v>
      </c>
      <c r="FR46" s="231">
        <f>IF(COUNTIF($AV46:$AX46, $GP$1)&gt;0, FR$2, 0)</f>
        <v>0</v>
      </c>
      <c r="FS46" s="231">
        <f>IF(COUNTIF($AY46:$BA46, $GP$1)&gt;0, FS$2, 0)</f>
        <v>0</v>
      </c>
      <c r="FT46" s="231">
        <f>IF(COUNTIF($BB46:$BD46, $GP$1)&gt;0, FT$2, 0)</f>
        <v>0</v>
      </c>
      <c r="FU46" s="232">
        <f>IF(COUNTIF($BE46:$BG46, $GP$1)&gt;0, FU$2, 0)</f>
        <v>0</v>
      </c>
      <c r="FV46" s="233">
        <f>IF(COUNTIF($BH46:$BJ46, $GP$1)&gt;0, FV$2, 0)</f>
        <v>0</v>
      </c>
      <c r="FW46" s="233">
        <f>IF(COUNTIF($BK46:$BM46, $GP$1)&gt;0, FW$2, 0)</f>
        <v>0</v>
      </c>
      <c r="FX46" s="233">
        <f>IF(COUNTIF($BN46:$BP46, $GP$1)&gt;0, FX$2, 0)</f>
        <v>0</v>
      </c>
      <c r="FY46" s="233">
        <f>IF(COUNTIF($BQ46:$BS46, $GP$1)&gt;0, FY$2, 0)</f>
        <v>0</v>
      </c>
      <c r="FZ46" s="233">
        <f>IF(COUNTIF($BT46:$BV46, $GP$1)&gt;0, FZ$2, 0)</f>
        <v>0</v>
      </c>
      <c r="GA46" s="233">
        <f>IF(COUNTIF($BW46:$BY46, $GP$1)&gt;0, GA$2, 0)</f>
        <v>0</v>
      </c>
      <c r="GB46" s="233">
        <f>IF(COUNTIF($BZ46:$CB46, $GP$1)&gt;0, GB$2, 0)</f>
        <v>0</v>
      </c>
      <c r="GC46" s="233">
        <f>IF(COUNTIF($CC46:$CE46, $GP$1)&gt;0, GC$2, 0)</f>
        <v>0</v>
      </c>
      <c r="GD46" s="234">
        <f>IF(COUNTIF($CF46:$CH46, $GP$1)&gt;0, GD$2, 0)</f>
        <v>0</v>
      </c>
      <c r="GE46" s="235">
        <f>IF(COUNTIF($CI46:$CK46, $GP$1)&gt;0, GE$2, 0)</f>
        <v>0</v>
      </c>
      <c r="GF46" s="235">
        <f>IF(COUNTIF($CL46:$CN46, $GP$1)&gt;0, GF$2, 0)</f>
        <v>0</v>
      </c>
      <c r="GG46" s="235">
        <f>IF(COUNTIF($CO46:$CQ46, $GP$1)&gt;0, GG$2, 0)</f>
        <v>0</v>
      </c>
      <c r="GH46" s="235">
        <f>IF(COUNTIF($CR46:$CT46, $GP$1)&gt;0, GH$2, 0)</f>
        <v>0</v>
      </c>
      <c r="GI46" s="235">
        <f>IF(COUNTIF($CU46:$CW46, $GP$1)&gt;0, GI$2, 0)</f>
        <v>0</v>
      </c>
      <c r="GJ46" s="235">
        <f>IF(COUNTIF($CX46:$CZ46, $GP$1)&gt;0, GJ$2, 0)</f>
        <v>0</v>
      </c>
      <c r="GK46" s="235">
        <f>IF(COUNTIF($DA46:$DC46, $GP$1)&gt;0, GK$2, 0)</f>
        <v>0</v>
      </c>
      <c r="GL46" s="235">
        <f>IF(COUNTIF($DD46:$DF46, $GP$1)&gt;0, GL$2, 0)</f>
        <v>0</v>
      </c>
      <c r="GM46" s="235">
        <f>IF(COUNTIF($DG46:$DI46, $GP$1)&gt;0, GM$2, 0)</f>
        <v>0</v>
      </c>
      <c r="GN46" s="235">
        <f>IF(COUNTIF($DJ46:$DL46, $GP$1)&gt;0, GN$2, 0)</f>
        <v>0</v>
      </c>
      <c r="GO46" s="235">
        <f>IF(COUNTIF($DM46:$DO46, $GP$1)&gt;0, GO$2, 0)</f>
        <v>0</v>
      </c>
      <c r="GP46" s="236">
        <f t="shared" si="144"/>
        <v>0</v>
      </c>
      <c r="GQ46" s="237">
        <f t="shared" si="145"/>
        <v>0</v>
      </c>
      <c r="GR46" s="229">
        <f t="shared" si="146"/>
        <v>0</v>
      </c>
      <c r="GS46" s="229">
        <f t="shared" si="147"/>
        <v>0</v>
      </c>
      <c r="GT46" s="229">
        <f t="shared" si="148"/>
        <v>0</v>
      </c>
      <c r="GU46" s="229">
        <f t="shared" si="149"/>
        <v>0</v>
      </c>
      <c r="GV46" s="230">
        <f>IF(COUNTIF($AD46:$AF46, $HZ$1)&gt;0, GV$2, 0)</f>
        <v>0</v>
      </c>
      <c r="GW46" s="231">
        <f>IF(COUNTIF($AG46:$AI46, $HZ$1)&gt;0, GW$2, 0)</f>
        <v>0</v>
      </c>
      <c r="GX46" s="231">
        <f>IF(COUNTIF($AJ46:$AL46, $HZ$1)&gt;0, GX$2, 0)</f>
        <v>0</v>
      </c>
      <c r="GY46" s="231">
        <f>IF(COUNTIF($AM46:$AO46, $HZ$1)&gt;0, GY$2, 0)</f>
        <v>0</v>
      </c>
      <c r="GZ46" s="231">
        <f>IF(COUNTIF($AP46:$AR46, $HZ$1)&gt;0, GZ$2, 0)</f>
        <v>0</v>
      </c>
      <c r="HA46" s="231">
        <f>IF(COUNTIF($AS46:$AU46, $HZ$1)&gt;0, HA$2, 0)</f>
        <v>0</v>
      </c>
      <c r="HB46" s="231">
        <f>IF(COUNTIF($AV46:$AX46, $HZ$1)&gt;0, HB$2, 0)</f>
        <v>0</v>
      </c>
      <c r="HC46" s="231">
        <f>IF(COUNTIF($AY46:$BA46, $HZ$1)&gt;0, HC$2, 0)</f>
        <v>0</v>
      </c>
      <c r="HD46" s="231">
        <f>IF(COUNTIF($BB46:$BD46, $HZ$1)&gt;0, HD$2, 0)</f>
        <v>0</v>
      </c>
      <c r="HE46" s="232">
        <f>IF(COUNTIF($BE46:$BG46, $HZ$1)&gt;0, HE$2, 0)</f>
        <v>0</v>
      </c>
      <c r="HF46" s="233">
        <f>IF(COUNTIF($BH46:$BJ46, $HZ$1)&gt;0, HF$2, 0)</f>
        <v>0</v>
      </c>
      <c r="HG46" s="233">
        <f>IF(COUNTIF($BK46:$BM46, $HZ$1)&gt;0, HG$2, 0)</f>
        <v>0</v>
      </c>
      <c r="HH46" s="233">
        <f>IF(COUNTIF($BN46:$BP46, $HZ$1)&gt;0, HH$2, 0)</f>
        <v>0</v>
      </c>
      <c r="HI46" s="233">
        <f>IF(COUNTIF($BQ46:$BS46, $HZ$1)&gt;0, HI$2, 0)</f>
        <v>0</v>
      </c>
      <c r="HJ46" s="233">
        <f>IF(COUNTIF($BT46:$BV46, $HZ$1)&gt;0, HJ$2, 0)</f>
        <v>0</v>
      </c>
      <c r="HK46" s="233">
        <f>IF(COUNTIF($BW46:$BY46, $HZ$1)&gt;0, HK$2, 0)</f>
        <v>0</v>
      </c>
      <c r="HL46" s="233">
        <f>IF(COUNTIF($BZ46:$CB46, $HZ$1)&gt;0, HL$2, 0)</f>
        <v>0</v>
      </c>
      <c r="HM46" s="233">
        <f>IF(COUNTIF($CC46:$CE46, $HZ$1)&gt;0, HM$2, 0)</f>
        <v>0</v>
      </c>
      <c r="HN46" s="234">
        <f>IF(COUNTIF($CF46:$CH46, $HZ$1)&gt;0, HN$2, 0)</f>
        <v>0</v>
      </c>
      <c r="HO46" s="235">
        <f>IF(COUNTIF($CI46:$CK46, $HZ$1)&gt;0, HO$2, 0)</f>
        <v>0</v>
      </c>
      <c r="HP46" s="235">
        <f>IF(COUNTIF($CL46:$CN46, $HZ$1)&gt;0, HP$2, 0)</f>
        <v>0</v>
      </c>
      <c r="HQ46" s="235">
        <f>IF(COUNTIF($CO46:$CQ46, $HZ$1)&gt;0, HQ$2, 0)</f>
        <v>0</v>
      </c>
      <c r="HR46" s="235">
        <f>IF(COUNTIF($CR46:$CT46, $HZ$1)&gt;0, HR$2, 0)</f>
        <v>0</v>
      </c>
      <c r="HS46" s="235">
        <f>IF(COUNTIF($CU46:$CW46, $HZ$1)&gt;0, HS$2, 0)</f>
        <v>0</v>
      </c>
      <c r="HT46" s="235">
        <f>IF(COUNTIF($CX46:$CZ46, $HZ$1)&gt;0, HT$2, 0)</f>
        <v>0</v>
      </c>
      <c r="HU46" s="235">
        <f>IF(COUNTIF($DA46:$DC46, $HZ$1)&gt;0, HU$2, 0)</f>
        <v>0</v>
      </c>
      <c r="HV46" s="235">
        <f>IF(COUNTIF($DD46:$DF46, $HZ$1)&gt;0, HV$2, 0)</f>
        <v>0</v>
      </c>
      <c r="HW46" s="235">
        <f>IF(COUNTIF($DG46:$DI46, $HZ$1)&gt;0, HW$2, 0)</f>
        <v>0</v>
      </c>
      <c r="HX46" s="235">
        <f>IF(COUNTIF($DJ46:$DL46, $HZ$1)&gt;0, HX$2, 0)</f>
        <v>0</v>
      </c>
      <c r="HY46" s="235">
        <f>IF(COUNTIF($DM46:$DO46, $HZ$1)&gt;0, HY$2, 0)</f>
        <v>0</v>
      </c>
      <c r="HZ46" s="236">
        <f t="shared" si="150"/>
        <v>0</v>
      </c>
      <c r="IA46" s="238"/>
      <c r="IB46" s="237">
        <f t="shared" si="151"/>
        <v>0</v>
      </c>
      <c r="IC46" s="229">
        <f t="shared" si="152"/>
        <v>0</v>
      </c>
      <c r="ID46" s="229">
        <f t="shared" si="153"/>
        <v>0</v>
      </c>
      <c r="IE46" s="229">
        <f t="shared" si="154"/>
        <v>0</v>
      </c>
      <c r="IF46" s="229">
        <f t="shared" si="155"/>
        <v>0</v>
      </c>
      <c r="IG46" s="230">
        <f>IF(MAX($AD46:$AF46)&gt;=40, IG$2, 0)</f>
        <v>0</v>
      </c>
      <c r="IH46" s="231">
        <f>IF(MAX($AG46:$AI46)&gt;=40, IH$2, 0)</f>
        <v>0</v>
      </c>
      <c r="II46" s="231">
        <f>IF(MAX($AJ46:$AL46)&gt;=40, II$2, 0)</f>
        <v>0</v>
      </c>
      <c r="IJ46" s="231">
        <f>IF(MAX($AM46:$AO46)&gt;=40, IJ$2, 0)</f>
        <v>0</v>
      </c>
      <c r="IK46" s="231">
        <f>IF(MAX($AP46:$AR46)&gt;=40, IK$2, 0)</f>
        <v>0</v>
      </c>
      <c r="IL46" s="231">
        <f>IF(MAX($AS46:$AU46)&gt;=40, IL$2, 0)</f>
        <v>0</v>
      </c>
      <c r="IM46" s="231">
        <f>IF(MAX($AV46:$AX46)&gt;=40, IM$2, 0)</f>
        <v>0</v>
      </c>
      <c r="IN46" s="231">
        <f>IF(MAX($AY46:$BA46)&gt;=40, IN$2, 0)</f>
        <v>0</v>
      </c>
      <c r="IO46" s="231">
        <f>IF(MAX($BB46:$BD46)&gt;=40, IO$2, 0)</f>
        <v>0</v>
      </c>
      <c r="IP46" s="232">
        <f>IF(MAX($BE46:$BG46)&gt;=40, IP$2, 0)</f>
        <v>0</v>
      </c>
      <c r="IQ46" s="233">
        <f>IF(MAX($BH46:$BJ46)&gt;=40, IQ$2, 0)</f>
        <v>0</v>
      </c>
      <c r="IR46" s="233">
        <f>IF(MAX($BK46:$BM46)&gt;=40, IR$2, 0)</f>
        <v>0</v>
      </c>
      <c r="IS46" s="233">
        <f>IF(MAX($BN46:$BP46)&gt;=40, IS$2, 0)</f>
        <v>0</v>
      </c>
      <c r="IT46" s="233">
        <f>IF(MAX($BQ46:$BS46)&gt;=40, IT$2, 0)</f>
        <v>0</v>
      </c>
      <c r="IU46" s="233">
        <f>IF(MAX($BT46:$BV46)&gt;=40, IU$2, 0)</f>
        <v>0</v>
      </c>
      <c r="IV46" s="233">
        <f>IF(MAX($BW46:$BY46)&gt;=40, IV$2, 0)</f>
        <v>0</v>
      </c>
      <c r="IW46" s="233">
        <f>IF(MAX($BZ46:$CB46)&gt;=40, IW$2, 0)</f>
        <v>0</v>
      </c>
      <c r="IX46" s="233">
        <f>IF(MAX($CC46:$CE46)&gt;=40, IX$2, 0)</f>
        <v>0</v>
      </c>
      <c r="IY46" s="234">
        <f>IF(MAX($CF46:$CH46)&gt;=40, IY$2, 0)</f>
        <v>0</v>
      </c>
      <c r="IZ46" s="235">
        <f>IF(MAX($CI46:$CK46)&gt;=40, IZ$2, 0)</f>
        <v>0</v>
      </c>
      <c r="JA46" s="235">
        <f>IF(MAX($CL46:$CN46)&gt;=40, JA$2, 0)</f>
        <v>0</v>
      </c>
      <c r="JB46" s="235">
        <f>IF(MAX($CO46:$CQ46)&gt;=40, JB$2, 0)</f>
        <v>0</v>
      </c>
      <c r="JC46" s="235">
        <f>IF(MAX($CR46:$CT46)&gt;=40, JC$2, 0)</f>
        <v>0</v>
      </c>
      <c r="JD46" s="235">
        <f>IF(MAX($CU46:$CW46)&gt;=40, JD$2, 0)</f>
        <v>0</v>
      </c>
      <c r="JE46" s="235">
        <f>IF(MAX($CX46:$CZ46)&gt;=40, JE$2, 0)</f>
        <v>0</v>
      </c>
      <c r="JF46" s="235">
        <f>IF(MAX($DA46:$DC46)&gt;=40, JF$2, 0)</f>
        <v>0</v>
      </c>
      <c r="JG46" s="235">
        <f>IF(MAX($DD46:$DF46)&gt;=40, JG$2, 0)</f>
        <v>0</v>
      </c>
      <c r="JH46" s="235">
        <f>IF(MAX($DG46:$DI46)&gt;=40, JH$2, 0)</f>
        <v>0</v>
      </c>
      <c r="JI46" s="235">
        <f>IF(MAX($DJ46:$DL46)&gt;=40, JI$2, 0)</f>
        <v>0</v>
      </c>
      <c r="JJ46" s="235">
        <f>IF(MAX($DM46:$DO46)&gt;=40, JJ$2, 0)</f>
        <v>0</v>
      </c>
      <c r="JK46" s="392">
        <f>SUM(IG46:IW46, IY46:JJ46)</f>
        <v>0</v>
      </c>
      <c r="JL46" s="392">
        <f>SUM(IB46:IF46, IX46)</f>
        <v>0</v>
      </c>
    </row>
    <row r="47" spans="2:272" ht="15" customHeight="1" x14ac:dyDescent="0.25">
      <c r="B47" s="330"/>
      <c r="C47" s="369"/>
      <c r="D47" s="332"/>
      <c r="E47" s="330"/>
      <c r="F47" s="330"/>
      <c r="G47" s="330"/>
      <c r="H47" s="330"/>
      <c r="I47" s="333"/>
      <c r="J47" s="334"/>
      <c r="K47" s="334"/>
      <c r="L47" s="335"/>
      <c r="M47" s="336"/>
      <c r="N47" s="337"/>
      <c r="O47" s="338"/>
      <c r="P47" s="338"/>
      <c r="Q47" s="339"/>
      <c r="R47" s="337"/>
      <c r="S47" s="338"/>
      <c r="T47" s="338"/>
      <c r="U47" s="371"/>
      <c r="V47" s="337"/>
      <c r="W47" s="338"/>
      <c r="X47" s="338"/>
      <c r="Y47" s="339"/>
      <c r="Z47" s="337"/>
      <c r="AA47" s="339"/>
      <c r="AB47" s="337"/>
      <c r="AC47" s="339"/>
      <c r="AD47" s="337"/>
      <c r="AE47" s="338"/>
      <c r="AF47" s="339"/>
      <c r="AG47" s="337"/>
      <c r="AH47" s="338"/>
      <c r="AI47" s="339"/>
      <c r="AJ47" s="337"/>
      <c r="AK47" s="338"/>
      <c r="AL47" s="339"/>
      <c r="AM47" s="337"/>
      <c r="AN47" s="338"/>
      <c r="AO47" s="339"/>
      <c r="AP47" s="337"/>
      <c r="AQ47" s="338"/>
      <c r="AR47" s="339"/>
      <c r="AS47" s="337"/>
      <c r="AT47" s="338"/>
      <c r="AU47" s="339"/>
      <c r="AV47" s="337"/>
      <c r="AW47" s="338"/>
      <c r="AX47" s="339"/>
      <c r="AY47" s="337"/>
      <c r="AZ47" s="338"/>
      <c r="BA47" s="339"/>
      <c r="BB47" s="337"/>
      <c r="BC47" s="338"/>
      <c r="BD47" s="339"/>
      <c r="BE47" s="337"/>
      <c r="BF47" s="338"/>
      <c r="BG47" s="339"/>
      <c r="BH47" s="337"/>
      <c r="BI47" s="338"/>
      <c r="BJ47" s="339"/>
      <c r="BK47" s="337"/>
      <c r="BL47" s="338"/>
      <c r="BM47" s="339"/>
      <c r="BN47" s="337"/>
      <c r="BO47" s="338"/>
      <c r="BP47" s="339"/>
      <c r="BQ47" s="337"/>
      <c r="BR47" s="338"/>
      <c r="BS47" s="339"/>
      <c r="BT47" s="337"/>
      <c r="BU47" s="338"/>
      <c r="BV47" s="339"/>
      <c r="BW47" s="337"/>
      <c r="BX47" s="338"/>
      <c r="BY47" s="339"/>
      <c r="BZ47" s="337"/>
      <c r="CA47" s="338"/>
      <c r="CB47" s="339"/>
      <c r="CC47" s="337"/>
      <c r="CD47" s="340"/>
      <c r="CE47" s="339"/>
      <c r="CF47" s="337"/>
      <c r="CG47" s="338"/>
      <c r="CH47" s="339"/>
      <c r="CI47" s="337"/>
      <c r="CJ47" s="338"/>
      <c r="CK47" s="339"/>
      <c r="CL47" s="337"/>
      <c r="CM47" s="338"/>
      <c r="CN47" s="338"/>
      <c r="CO47" s="338"/>
      <c r="CP47" s="338"/>
      <c r="CQ47" s="339"/>
      <c r="CR47" s="337"/>
      <c r="CS47" s="338"/>
      <c r="CT47" s="339"/>
      <c r="CU47" s="337"/>
      <c r="CV47" s="338"/>
      <c r="CW47" s="339"/>
      <c r="CX47" s="337"/>
      <c r="CY47" s="338"/>
      <c r="CZ47" s="339"/>
      <c r="DA47" s="337"/>
      <c r="DB47" s="338"/>
      <c r="DC47" s="339"/>
      <c r="DD47" s="337"/>
      <c r="DE47" s="338"/>
      <c r="DF47" s="339"/>
      <c r="DG47" s="337"/>
      <c r="DH47" s="338"/>
      <c r="DI47" s="339"/>
      <c r="DJ47" s="337"/>
      <c r="DK47" s="338"/>
      <c r="DL47" s="339"/>
      <c r="DM47" s="337"/>
      <c r="DN47" s="338"/>
      <c r="DO47" s="339"/>
      <c r="DP47" s="331"/>
      <c r="DQ47" s="341"/>
      <c r="DR47" s="341"/>
      <c r="DS47" s="342"/>
      <c r="DT47" s="336"/>
      <c r="DU47" s="343"/>
      <c r="DV47" s="344"/>
      <c r="DW47" s="345"/>
      <c r="DX47" s="346"/>
      <c r="DY47" s="346"/>
      <c r="DZ47" s="346"/>
      <c r="EA47" s="346"/>
      <c r="EB47" s="347"/>
      <c r="EC47" s="348"/>
      <c r="ED47" s="348"/>
      <c r="EE47" s="348"/>
      <c r="EF47" s="348"/>
      <c r="EG47" s="348"/>
      <c r="EH47" s="348"/>
      <c r="EI47" s="348"/>
      <c r="EJ47" s="348"/>
      <c r="EK47" s="349"/>
      <c r="EL47" s="350"/>
      <c r="EM47" s="350"/>
      <c r="EN47" s="350"/>
      <c r="EO47" s="350"/>
      <c r="EP47" s="350"/>
      <c r="EQ47" s="350"/>
      <c r="ER47" s="350"/>
      <c r="ES47" s="350"/>
      <c r="ET47" s="351"/>
      <c r="EU47" s="352"/>
      <c r="EV47" s="352"/>
      <c r="EW47" s="352"/>
      <c r="EX47" s="352"/>
      <c r="EY47" s="352"/>
      <c r="EZ47" s="352"/>
      <c r="FA47" s="352"/>
      <c r="FB47" s="352"/>
      <c r="FC47" s="352"/>
      <c r="FD47" s="352"/>
      <c r="FE47" s="352"/>
      <c r="FF47" s="353"/>
      <c r="FG47" s="345"/>
      <c r="FH47" s="346"/>
      <c r="FI47" s="346"/>
      <c r="FJ47" s="346"/>
      <c r="FK47" s="346"/>
      <c r="FL47" s="347"/>
      <c r="FM47" s="348"/>
      <c r="FN47" s="348"/>
      <c r="FO47" s="348"/>
      <c r="FP47" s="348"/>
      <c r="FQ47" s="348"/>
      <c r="FR47" s="348"/>
      <c r="FS47" s="348"/>
      <c r="FT47" s="348"/>
      <c r="FU47" s="349"/>
      <c r="FV47" s="350"/>
      <c r="FW47" s="350"/>
      <c r="FX47" s="350"/>
      <c r="FY47" s="350"/>
      <c r="FZ47" s="350"/>
      <c r="GA47" s="350"/>
      <c r="GB47" s="350"/>
      <c r="GC47" s="350"/>
      <c r="GD47" s="351"/>
      <c r="GE47" s="352"/>
      <c r="GF47" s="352"/>
      <c r="GG47" s="352"/>
      <c r="GH47" s="352"/>
      <c r="GI47" s="352"/>
      <c r="GJ47" s="352"/>
      <c r="GK47" s="352"/>
      <c r="GL47" s="352"/>
      <c r="GM47" s="352"/>
      <c r="GN47" s="352"/>
      <c r="GO47" s="352"/>
      <c r="GP47" s="353"/>
      <c r="GQ47" s="345"/>
      <c r="GR47" s="346"/>
      <c r="GS47" s="346"/>
      <c r="GT47" s="346"/>
      <c r="GU47" s="346"/>
      <c r="GV47" s="347"/>
      <c r="GW47" s="348"/>
      <c r="GX47" s="348"/>
      <c r="GY47" s="348"/>
      <c r="GZ47" s="348"/>
      <c r="HA47" s="348"/>
      <c r="HB47" s="348"/>
      <c r="HC47" s="348"/>
      <c r="HD47" s="348"/>
      <c r="HE47" s="349"/>
      <c r="HF47" s="350"/>
      <c r="HG47" s="350"/>
      <c r="HH47" s="350"/>
      <c r="HI47" s="350"/>
      <c r="HJ47" s="350"/>
      <c r="HK47" s="350"/>
      <c r="HL47" s="350"/>
      <c r="HM47" s="350"/>
      <c r="HN47" s="351"/>
      <c r="HO47" s="352"/>
      <c r="HP47" s="352"/>
      <c r="HQ47" s="352"/>
      <c r="HR47" s="352"/>
      <c r="HS47" s="352"/>
      <c r="HT47" s="352"/>
      <c r="HU47" s="352"/>
      <c r="HV47" s="352"/>
      <c r="HW47" s="352"/>
      <c r="HX47" s="352"/>
      <c r="HY47" s="352"/>
      <c r="HZ47" s="353"/>
      <c r="IA47" s="354"/>
      <c r="IB47" s="345"/>
      <c r="IC47" s="346"/>
      <c r="ID47" s="346"/>
      <c r="IE47" s="346"/>
      <c r="IF47" s="346"/>
      <c r="IG47" s="347"/>
      <c r="IH47" s="348"/>
      <c r="II47" s="348"/>
      <c r="IJ47" s="348"/>
      <c r="IK47" s="348"/>
      <c r="IL47" s="348"/>
      <c r="IM47" s="348"/>
      <c r="IN47" s="348"/>
      <c r="IO47" s="348"/>
      <c r="IP47" s="349"/>
      <c r="IQ47" s="350"/>
      <c r="IR47" s="350"/>
      <c r="IS47" s="350"/>
      <c r="IT47" s="350"/>
      <c r="IU47" s="350"/>
      <c r="IV47" s="350"/>
      <c r="IW47" s="350"/>
      <c r="IX47" s="350"/>
      <c r="IY47" s="351"/>
      <c r="IZ47" s="352"/>
      <c r="JA47" s="352"/>
      <c r="JB47" s="352"/>
      <c r="JC47" s="352"/>
      <c r="JD47" s="352"/>
      <c r="JE47" s="352"/>
      <c r="JF47" s="352"/>
      <c r="JG47" s="352"/>
      <c r="JH47" s="352"/>
      <c r="JI47" s="352"/>
      <c r="JJ47" s="352"/>
      <c r="JK47" s="391"/>
      <c r="JL47" s="391"/>
    </row>
    <row r="48" spans="2:272" ht="15" x14ac:dyDescent="0.25">
      <c r="C48" s="356" t="s">
        <v>371</v>
      </c>
      <c r="D48" s="310"/>
      <c r="E48" s="355">
        <f>COUNTIF(E43:E47, "G")</f>
        <v>0</v>
      </c>
      <c r="F48" s="311"/>
      <c r="G48" s="323"/>
      <c r="H48" s="311"/>
      <c r="I48" s="323"/>
      <c r="J48" s="323"/>
      <c r="K48" s="323"/>
      <c r="L48" s="323"/>
      <c r="M48" s="395"/>
      <c r="N48" s="324"/>
      <c r="O48" s="325"/>
      <c r="P48" s="325"/>
      <c r="Q48" s="326"/>
      <c r="R48" s="324"/>
      <c r="S48" s="325"/>
      <c r="T48" s="325"/>
      <c r="U48" s="325"/>
      <c r="V48" s="324"/>
      <c r="W48" s="325"/>
      <c r="X48" s="325"/>
      <c r="Y48" s="326"/>
      <c r="Z48" s="324"/>
      <c r="AA48" s="326"/>
      <c r="AB48" s="324"/>
      <c r="AC48" s="326"/>
      <c r="AD48" s="324"/>
      <c r="AE48" s="325"/>
      <c r="AF48" s="326"/>
      <c r="AG48" s="324"/>
      <c r="AH48" s="325"/>
      <c r="AI48" s="326"/>
      <c r="AJ48" s="324"/>
      <c r="AK48" s="325"/>
      <c r="AL48" s="326"/>
      <c r="AM48" s="324"/>
      <c r="AN48" s="325"/>
      <c r="AO48" s="326"/>
      <c r="AP48" s="324"/>
      <c r="AQ48" s="325"/>
      <c r="AR48" s="326"/>
      <c r="AS48" s="324"/>
      <c r="AT48" s="325"/>
      <c r="AU48" s="326"/>
      <c r="AV48" s="324"/>
      <c r="AW48" s="325"/>
      <c r="AX48" s="326"/>
      <c r="AY48" s="324"/>
      <c r="AZ48" s="325"/>
      <c r="BA48" s="326"/>
      <c r="BB48" s="324"/>
      <c r="BC48" s="325"/>
      <c r="BD48" s="326"/>
      <c r="BE48" s="324"/>
      <c r="BF48" s="325"/>
      <c r="BG48" s="326"/>
      <c r="BH48" s="324"/>
      <c r="BI48" s="325"/>
      <c r="BJ48" s="326"/>
      <c r="BK48" s="324"/>
      <c r="BL48" s="325"/>
      <c r="BM48" s="326"/>
      <c r="BN48" s="324"/>
      <c r="BO48" s="325"/>
      <c r="BP48" s="326"/>
      <c r="BQ48" s="324"/>
      <c r="BR48" s="325"/>
      <c r="BS48" s="326"/>
      <c r="BT48" s="324"/>
      <c r="BU48" s="325"/>
      <c r="BV48" s="326"/>
      <c r="BW48" s="324"/>
      <c r="BX48" s="325"/>
      <c r="BY48" s="326"/>
      <c r="BZ48" s="324"/>
      <c r="CA48" s="325"/>
      <c r="CB48" s="326"/>
      <c r="CC48" s="324"/>
      <c r="CD48" s="325"/>
      <c r="CE48" s="325"/>
      <c r="CF48" s="324"/>
      <c r="CG48" s="325"/>
      <c r="CH48" s="326"/>
      <c r="CI48" s="324"/>
      <c r="CJ48" s="325"/>
      <c r="CK48" s="326"/>
      <c r="CL48" s="324" t="s">
        <v>207</v>
      </c>
      <c r="CM48" s="325"/>
      <c r="CN48" s="325"/>
      <c r="CO48" s="325"/>
      <c r="CP48" s="325"/>
      <c r="CQ48" s="326"/>
      <c r="CR48" s="324"/>
      <c r="CS48" s="325"/>
      <c r="CT48" s="326"/>
      <c r="CU48" s="324"/>
      <c r="CV48" s="325"/>
      <c r="CW48" s="326"/>
      <c r="CX48" s="324" t="s">
        <v>208</v>
      </c>
      <c r="CY48" s="325"/>
      <c r="CZ48" s="325"/>
      <c r="DA48" s="325"/>
      <c r="DB48" s="325"/>
      <c r="DC48" s="325"/>
      <c r="DD48" s="325"/>
      <c r="DE48" s="325"/>
      <c r="DF48" s="325"/>
      <c r="DG48" s="325"/>
      <c r="DH48" s="325"/>
      <c r="DI48" s="325"/>
      <c r="DJ48" s="325"/>
      <c r="DK48" s="325"/>
      <c r="DL48" s="325"/>
      <c r="DM48" s="325"/>
      <c r="DN48" s="325"/>
      <c r="DO48" s="326"/>
      <c r="DP48" s="323"/>
      <c r="DQ48" s="365" t="s">
        <v>372</v>
      </c>
      <c r="DR48" s="363">
        <f>COUNTIF($DT43:$DT47, DR$2)</f>
        <v>0</v>
      </c>
      <c r="DS48" s="363">
        <f t="shared" ref="DS48:DU48" si="156">COUNTIF($DT43:$DT47, DS$2)</f>
        <v>0</v>
      </c>
      <c r="DT48" s="363">
        <f t="shared" si="156"/>
        <v>0</v>
      </c>
      <c r="DU48" s="364">
        <f t="shared" si="156"/>
        <v>0</v>
      </c>
      <c r="DV48" s="312"/>
      <c r="DW48" s="313"/>
      <c r="DX48" s="314"/>
      <c r="DY48" s="314"/>
      <c r="DZ48" s="314"/>
      <c r="EA48" s="314"/>
      <c r="EB48" s="315"/>
      <c r="EC48" s="316"/>
      <c r="ED48" s="316"/>
      <c r="EE48" s="316"/>
      <c r="EF48" s="316"/>
      <c r="EG48" s="316"/>
      <c r="EH48" s="316"/>
      <c r="EI48" s="316"/>
      <c r="EJ48" s="316"/>
      <c r="EK48" s="317"/>
      <c r="EL48" s="318"/>
      <c r="EM48" s="318"/>
      <c r="EN48" s="318"/>
      <c r="EO48" s="318"/>
      <c r="EP48" s="318"/>
      <c r="EQ48" s="318"/>
      <c r="ER48" s="318"/>
      <c r="ES48" s="318"/>
      <c r="ET48" s="319"/>
      <c r="EU48" s="320"/>
      <c r="EV48" s="320"/>
      <c r="EW48" s="320"/>
      <c r="EX48" s="320"/>
      <c r="EY48" s="320"/>
      <c r="EZ48" s="320"/>
      <c r="FA48" s="320"/>
      <c r="FB48" s="320"/>
      <c r="FC48" s="320"/>
      <c r="FD48" s="320"/>
      <c r="FE48" s="320"/>
      <c r="FF48" s="321"/>
      <c r="FG48" s="313"/>
      <c r="FH48" s="314"/>
      <c r="FI48" s="314"/>
      <c r="FJ48" s="314"/>
      <c r="FK48" s="314"/>
      <c r="FL48" s="315"/>
      <c r="FM48" s="316"/>
      <c r="FN48" s="316"/>
      <c r="FO48" s="316"/>
      <c r="FP48" s="316"/>
      <c r="FQ48" s="316"/>
      <c r="FR48" s="316"/>
      <c r="FS48" s="316"/>
      <c r="FT48" s="316"/>
      <c r="FU48" s="317"/>
      <c r="FV48" s="318"/>
      <c r="FW48" s="318"/>
      <c r="FX48" s="318"/>
      <c r="FY48" s="318"/>
      <c r="FZ48" s="318"/>
      <c r="GA48" s="318"/>
      <c r="GB48" s="318"/>
      <c r="GC48" s="318"/>
      <c r="GD48" s="319"/>
      <c r="GE48" s="320"/>
      <c r="GF48" s="320"/>
      <c r="GG48" s="320"/>
      <c r="GH48" s="320"/>
      <c r="GI48" s="320"/>
      <c r="GJ48" s="320"/>
      <c r="GK48" s="320"/>
      <c r="GL48" s="320"/>
      <c r="GM48" s="320"/>
      <c r="GN48" s="320"/>
      <c r="GO48" s="320"/>
      <c r="GP48" s="321"/>
      <c r="GQ48" s="313"/>
      <c r="GR48" s="314"/>
      <c r="GS48" s="314"/>
      <c r="GT48" s="314"/>
      <c r="GU48" s="314"/>
      <c r="GV48" s="315"/>
      <c r="GW48" s="316"/>
      <c r="GX48" s="316"/>
      <c r="GY48" s="316"/>
      <c r="GZ48" s="316"/>
      <c r="HA48" s="316"/>
      <c r="HB48" s="316"/>
      <c r="HC48" s="316"/>
      <c r="HD48" s="316"/>
      <c r="HE48" s="317"/>
      <c r="HF48" s="318"/>
      <c r="HG48" s="318"/>
      <c r="HH48" s="318"/>
      <c r="HI48" s="318"/>
      <c r="HJ48" s="318"/>
      <c r="HK48" s="318"/>
      <c r="HL48" s="318"/>
      <c r="HM48" s="318"/>
      <c r="HN48" s="319"/>
      <c r="HO48" s="320"/>
      <c r="HP48" s="320"/>
      <c r="HQ48" s="320"/>
      <c r="HR48" s="320"/>
      <c r="HS48" s="320"/>
      <c r="HT48" s="320"/>
      <c r="HU48" s="320"/>
      <c r="HV48" s="320"/>
      <c r="HW48" s="320"/>
      <c r="HX48" s="320"/>
      <c r="HY48" s="320"/>
      <c r="HZ48" s="321"/>
      <c r="IA48" s="322"/>
      <c r="IB48" s="313"/>
      <c r="IC48" s="314"/>
      <c r="ID48" s="314"/>
      <c r="IE48" s="314"/>
      <c r="IF48" s="314"/>
      <c r="IG48" s="315"/>
      <c r="IH48" s="316"/>
      <c r="II48" s="316"/>
      <c r="IJ48" s="316"/>
      <c r="IK48" s="316"/>
      <c r="IL48" s="316"/>
      <c r="IM48" s="316"/>
      <c r="IN48" s="316"/>
      <c r="IO48" s="316"/>
      <c r="IP48" s="317"/>
      <c r="IQ48" s="318"/>
      <c r="IR48" s="318"/>
      <c r="IS48" s="318"/>
      <c r="IT48" s="318"/>
      <c r="IU48" s="318"/>
      <c r="IV48" s="318"/>
      <c r="IW48" s="318"/>
      <c r="IX48" s="318"/>
      <c r="IY48" s="319"/>
      <c r="IZ48" s="320"/>
      <c r="JA48" s="320"/>
      <c r="JB48" s="320"/>
      <c r="JC48" s="320"/>
      <c r="JD48" s="320"/>
      <c r="JE48" s="320"/>
      <c r="JF48" s="320"/>
      <c r="JG48" s="320"/>
      <c r="JH48" s="320"/>
      <c r="JI48" s="320"/>
      <c r="JJ48" s="320"/>
      <c r="JK48" s="393"/>
      <c r="JL48" s="393"/>
    </row>
    <row r="49" spans="2:272" ht="15" customHeight="1" x14ac:dyDescent="0.25">
      <c r="B49" s="330"/>
      <c r="C49" s="369"/>
      <c r="D49" s="332"/>
      <c r="E49" s="330"/>
      <c r="F49" s="330"/>
      <c r="G49" s="330"/>
      <c r="H49" s="330"/>
      <c r="I49" s="333"/>
      <c r="J49" s="334"/>
      <c r="K49" s="334"/>
      <c r="L49" s="335"/>
      <c r="M49" s="336"/>
      <c r="N49" s="337"/>
      <c r="O49" s="338"/>
      <c r="P49" s="338"/>
      <c r="Q49" s="339"/>
      <c r="R49" s="337"/>
      <c r="S49" s="338"/>
      <c r="T49" s="338"/>
      <c r="U49" s="371"/>
      <c r="V49" s="337"/>
      <c r="W49" s="338"/>
      <c r="X49" s="338"/>
      <c r="Y49" s="339"/>
      <c r="Z49" s="337"/>
      <c r="AA49" s="339"/>
      <c r="AB49" s="337"/>
      <c r="AC49" s="339"/>
      <c r="AD49" s="337"/>
      <c r="AE49" s="338"/>
      <c r="AF49" s="339"/>
      <c r="AG49" s="337"/>
      <c r="AH49" s="338"/>
      <c r="AI49" s="339"/>
      <c r="AJ49" s="337"/>
      <c r="AK49" s="338"/>
      <c r="AL49" s="339"/>
      <c r="AM49" s="337"/>
      <c r="AN49" s="338"/>
      <c r="AO49" s="339"/>
      <c r="AP49" s="337"/>
      <c r="AQ49" s="338"/>
      <c r="AR49" s="339"/>
      <c r="AS49" s="337"/>
      <c r="AT49" s="338"/>
      <c r="AU49" s="339"/>
      <c r="AV49" s="337"/>
      <c r="AW49" s="338"/>
      <c r="AX49" s="339"/>
      <c r="AY49" s="337"/>
      <c r="AZ49" s="338"/>
      <c r="BA49" s="339"/>
      <c r="BB49" s="337"/>
      <c r="BC49" s="338"/>
      <c r="BD49" s="339"/>
      <c r="BE49" s="337"/>
      <c r="BF49" s="338"/>
      <c r="BG49" s="339"/>
      <c r="BH49" s="337"/>
      <c r="BI49" s="338"/>
      <c r="BJ49" s="339"/>
      <c r="BK49" s="337"/>
      <c r="BL49" s="338"/>
      <c r="BM49" s="339"/>
      <c r="BN49" s="337"/>
      <c r="BO49" s="338"/>
      <c r="BP49" s="339"/>
      <c r="BQ49" s="337"/>
      <c r="BR49" s="338"/>
      <c r="BS49" s="339"/>
      <c r="BT49" s="337"/>
      <c r="BU49" s="338"/>
      <c r="BV49" s="339"/>
      <c r="BW49" s="337"/>
      <c r="BX49" s="338"/>
      <c r="BY49" s="339"/>
      <c r="BZ49" s="337"/>
      <c r="CA49" s="338"/>
      <c r="CB49" s="339"/>
      <c r="CC49" s="337"/>
      <c r="CD49" s="340"/>
      <c r="CE49" s="339"/>
      <c r="CF49" s="337"/>
      <c r="CG49" s="338"/>
      <c r="CH49" s="339"/>
      <c r="CI49" s="337"/>
      <c r="CJ49" s="338"/>
      <c r="CK49" s="339"/>
      <c r="CL49" s="337"/>
      <c r="CM49" s="338"/>
      <c r="CN49" s="338"/>
      <c r="CO49" s="338"/>
      <c r="CP49" s="338"/>
      <c r="CQ49" s="339"/>
      <c r="CR49" s="337"/>
      <c r="CS49" s="338"/>
      <c r="CT49" s="339"/>
      <c r="CU49" s="337"/>
      <c r="CV49" s="338"/>
      <c r="CW49" s="339"/>
      <c r="CX49" s="337"/>
      <c r="CY49" s="338"/>
      <c r="CZ49" s="339"/>
      <c r="DA49" s="337"/>
      <c r="DB49" s="338"/>
      <c r="DC49" s="339"/>
      <c r="DD49" s="337"/>
      <c r="DE49" s="338"/>
      <c r="DF49" s="339"/>
      <c r="DG49" s="337"/>
      <c r="DH49" s="338"/>
      <c r="DI49" s="339"/>
      <c r="DJ49" s="337"/>
      <c r="DK49" s="338"/>
      <c r="DL49" s="339"/>
      <c r="DM49" s="337"/>
      <c r="DN49" s="338"/>
      <c r="DO49" s="339"/>
      <c r="DP49" s="331"/>
      <c r="DQ49" s="341"/>
      <c r="DR49" s="341"/>
      <c r="DS49" s="342"/>
      <c r="DT49" s="336"/>
      <c r="DU49" s="343"/>
      <c r="DV49" s="344"/>
      <c r="DW49" s="345"/>
      <c r="DX49" s="346"/>
      <c r="DY49" s="346"/>
      <c r="DZ49" s="346"/>
      <c r="EA49" s="346"/>
      <c r="EB49" s="347"/>
      <c r="EC49" s="348"/>
      <c r="ED49" s="348"/>
      <c r="EE49" s="348"/>
      <c r="EF49" s="348"/>
      <c r="EG49" s="348"/>
      <c r="EH49" s="348"/>
      <c r="EI49" s="348"/>
      <c r="EJ49" s="348"/>
      <c r="EK49" s="349"/>
      <c r="EL49" s="350"/>
      <c r="EM49" s="350"/>
      <c r="EN49" s="350"/>
      <c r="EO49" s="350"/>
      <c r="EP49" s="350"/>
      <c r="EQ49" s="350"/>
      <c r="ER49" s="350"/>
      <c r="ES49" s="350"/>
      <c r="ET49" s="351"/>
      <c r="EU49" s="352"/>
      <c r="EV49" s="352"/>
      <c r="EW49" s="352"/>
      <c r="EX49" s="352"/>
      <c r="EY49" s="352"/>
      <c r="EZ49" s="352"/>
      <c r="FA49" s="352"/>
      <c r="FB49" s="352"/>
      <c r="FC49" s="352"/>
      <c r="FD49" s="352"/>
      <c r="FE49" s="352"/>
      <c r="FF49" s="353"/>
      <c r="FG49" s="345"/>
      <c r="FH49" s="346"/>
      <c r="FI49" s="346"/>
      <c r="FJ49" s="346"/>
      <c r="FK49" s="346"/>
      <c r="FL49" s="347"/>
      <c r="FM49" s="348"/>
      <c r="FN49" s="348"/>
      <c r="FO49" s="348"/>
      <c r="FP49" s="348"/>
      <c r="FQ49" s="348"/>
      <c r="FR49" s="348"/>
      <c r="FS49" s="348"/>
      <c r="FT49" s="348"/>
      <c r="FU49" s="349"/>
      <c r="FV49" s="350"/>
      <c r="FW49" s="350"/>
      <c r="FX49" s="350"/>
      <c r="FY49" s="350"/>
      <c r="FZ49" s="350"/>
      <c r="GA49" s="350"/>
      <c r="GB49" s="350"/>
      <c r="GC49" s="350"/>
      <c r="GD49" s="351"/>
      <c r="GE49" s="352"/>
      <c r="GF49" s="352"/>
      <c r="GG49" s="352"/>
      <c r="GH49" s="352"/>
      <c r="GI49" s="352"/>
      <c r="GJ49" s="352"/>
      <c r="GK49" s="352"/>
      <c r="GL49" s="352"/>
      <c r="GM49" s="352"/>
      <c r="GN49" s="352"/>
      <c r="GO49" s="352"/>
      <c r="GP49" s="353"/>
      <c r="GQ49" s="345"/>
      <c r="GR49" s="346"/>
      <c r="GS49" s="346"/>
      <c r="GT49" s="346"/>
      <c r="GU49" s="346"/>
      <c r="GV49" s="347"/>
      <c r="GW49" s="348"/>
      <c r="GX49" s="348"/>
      <c r="GY49" s="348"/>
      <c r="GZ49" s="348"/>
      <c r="HA49" s="348"/>
      <c r="HB49" s="348"/>
      <c r="HC49" s="348"/>
      <c r="HD49" s="348"/>
      <c r="HE49" s="349"/>
      <c r="HF49" s="350"/>
      <c r="HG49" s="350"/>
      <c r="HH49" s="350"/>
      <c r="HI49" s="350"/>
      <c r="HJ49" s="350"/>
      <c r="HK49" s="350"/>
      <c r="HL49" s="350"/>
      <c r="HM49" s="350"/>
      <c r="HN49" s="351"/>
      <c r="HO49" s="352"/>
      <c r="HP49" s="352"/>
      <c r="HQ49" s="352"/>
      <c r="HR49" s="352"/>
      <c r="HS49" s="352"/>
      <c r="HT49" s="352"/>
      <c r="HU49" s="352"/>
      <c r="HV49" s="352"/>
      <c r="HW49" s="352"/>
      <c r="HX49" s="352"/>
      <c r="HY49" s="352"/>
      <c r="HZ49" s="353"/>
      <c r="IA49" s="354"/>
      <c r="IB49" s="345"/>
      <c r="IC49" s="346"/>
      <c r="ID49" s="346"/>
      <c r="IE49" s="346"/>
      <c r="IF49" s="346"/>
      <c r="IG49" s="347"/>
      <c r="IH49" s="348"/>
      <c r="II49" s="348"/>
      <c r="IJ49" s="348"/>
      <c r="IK49" s="348"/>
      <c r="IL49" s="348"/>
      <c r="IM49" s="348"/>
      <c r="IN49" s="348"/>
      <c r="IO49" s="348"/>
      <c r="IP49" s="349"/>
      <c r="IQ49" s="350"/>
      <c r="IR49" s="350"/>
      <c r="IS49" s="350"/>
      <c r="IT49" s="350"/>
      <c r="IU49" s="350"/>
      <c r="IV49" s="350"/>
      <c r="IW49" s="350"/>
      <c r="IX49" s="350"/>
      <c r="IY49" s="351"/>
      <c r="IZ49" s="352"/>
      <c r="JA49" s="352"/>
      <c r="JB49" s="352"/>
      <c r="JC49" s="352"/>
      <c r="JD49" s="352"/>
      <c r="JE49" s="352"/>
      <c r="JF49" s="352"/>
      <c r="JG49" s="352"/>
      <c r="JH49" s="352"/>
      <c r="JI49" s="352"/>
      <c r="JJ49" s="352"/>
      <c r="JK49" s="391"/>
      <c r="JL49" s="391"/>
    </row>
    <row r="50" spans="2:272" ht="15" customHeight="1" x14ac:dyDescent="0.25">
      <c r="B50" s="368">
        <v>1</v>
      </c>
      <c r="C50" s="12"/>
      <c r="D50" s="399"/>
      <c r="E50" s="17"/>
      <c r="F50" s="6"/>
      <c r="G50" s="17"/>
      <c r="H50" s="17"/>
      <c r="I50" s="20"/>
      <c r="J50" s="6"/>
      <c r="K50" s="6"/>
      <c r="L50" s="400"/>
      <c r="M50" s="401"/>
      <c r="N50" s="21"/>
      <c r="O50" s="103"/>
      <c r="P50" s="103"/>
      <c r="Q50" s="267"/>
      <c r="R50" s="21"/>
      <c r="S50" s="103"/>
      <c r="T50" s="103"/>
      <c r="U50" s="283"/>
      <c r="V50" s="21"/>
      <c r="W50" s="103"/>
      <c r="X50" s="103"/>
      <c r="Y50" s="267"/>
      <c r="Z50" s="21"/>
      <c r="AA50" s="267"/>
      <c r="AB50" s="21"/>
      <c r="AC50" s="267"/>
      <c r="AD50" s="21"/>
      <c r="AE50" s="103"/>
      <c r="AF50" s="267"/>
      <c r="AG50" s="21"/>
      <c r="AH50" s="103"/>
      <c r="AI50" s="267"/>
      <c r="AJ50" s="21"/>
      <c r="AK50" s="103"/>
      <c r="AL50" s="267"/>
      <c r="AM50" s="21"/>
      <c r="AN50" s="103"/>
      <c r="AO50" s="267"/>
      <c r="AP50" s="21"/>
      <c r="AQ50" s="103"/>
      <c r="AR50" s="267"/>
      <c r="AS50" s="21"/>
      <c r="AT50" s="103"/>
      <c r="AU50" s="267"/>
      <c r="AV50" s="21"/>
      <c r="AW50" s="103"/>
      <c r="AX50" s="267"/>
      <c r="AY50" s="21"/>
      <c r="AZ50" s="103"/>
      <c r="BA50" s="267"/>
      <c r="BB50" s="21"/>
      <c r="BC50" s="103"/>
      <c r="BD50" s="267"/>
      <c r="BE50" s="21"/>
      <c r="BF50" s="103"/>
      <c r="BG50" s="267"/>
      <c r="BH50" s="21"/>
      <c r="BI50" s="103"/>
      <c r="BJ50" s="267"/>
      <c r="BK50" s="21"/>
      <c r="BL50" s="103"/>
      <c r="BM50" s="267"/>
      <c r="BN50" s="21"/>
      <c r="BO50" s="103"/>
      <c r="BP50" s="267"/>
      <c r="BQ50" s="21"/>
      <c r="BR50" s="103"/>
      <c r="BS50" s="267"/>
      <c r="BT50" s="21"/>
      <c r="BU50" s="103"/>
      <c r="BV50" s="267"/>
      <c r="BW50" s="21"/>
      <c r="BX50" s="103"/>
      <c r="BY50" s="267"/>
      <c r="BZ50" s="21"/>
      <c r="CA50" s="103"/>
      <c r="CB50" s="267"/>
      <c r="CC50" s="21"/>
      <c r="CD50" s="284"/>
      <c r="CE50" s="267"/>
      <c r="CF50" s="21"/>
      <c r="CG50" s="103"/>
      <c r="CH50" s="267"/>
      <c r="CI50" s="21"/>
      <c r="CJ50" s="103"/>
      <c r="CK50" s="267"/>
      <c r="CL50" s="21"/>
      <c r="CM50" s="103"/>
      <c r="CN50" s="103"/>
      <c r="CO50" s="103"/>
      <c r="CP50" s="103"/>
      <c r="CQ50" s="267"/>
      <c r="CR50" s="21"/>
      <c r="CS50" s="103"/>
      <c r="CT50" s="267"/>
      <c r="CU50" s="21"/>
      <c r="CV50" s="103"/>
      <c r="CW50" s="267"/>
      <c r="CX50" s="21"/>
      <c r="CY50" s="103"/>
      <c r="CZ50" s="267"/>
      <c r="DA50" s="21"/>
      <c r="DB50" s="103"/>
      <c r="DC50" s="267"/>
      <c r="DD50" s="21"/>
      <c r="DE50" s="103"/>
      <c r="DF50" s="267"/>
      <c r="DG50" s="21"/>
      <c r="DH50" s="103"/>
      <c r="DI50" s="267"/>
      <c r="DJ50" s="21"/>
      <c r="DK50" s="103"/>
      <c r="DL50" s="267"/>
      <c r="DM50" s="21"/>
      <c r="DN50" s="103"/>
      <c r="DO50" s="267"/>
      <c r="DP50" s="213"/>
      <c r="DQ50" s="212"/>
      <c r="DR50" s="212"/>
      <c r="DS50" s="279" t="e">
        <f>AVERAGE(BE50:DI50)</f>
        <v>#DIV/0!</v>
      </c>
      <c r="DT50" s="214"/>
      <c r="DU50" s="215" t="e">
        <f t="shared" ref="DU50:DU52" si="157">IF(DS50&gt;80, 4, (DS50-50)/20+2.5)</f>
        <v>#DIV/0!</v>
      </c>
      <c r="DV50" s="58">
        <f>COUNTIF(N50:DI50, DV$1)+COUNTIF(N50:DI50, DV$2)</f>
        <v>0</v>
      </c>
      <c r="DW50" s="228">
        <f t="shared" ref="DW50:DW52" si="158">IF(COUNTIF($N50:$Q50, FF$1)&gt;0, DW$2, 0)</f>
        <v>0</v>
      </c>
      <c r="DX50" s="229">
        <f t="shared" ref="DX50:DX52" si="159">IF(COUNTIF($R50:$U50, FF$1)&gt;0, DX$2, 0)</f>
        <v>0</v>
      </c>
      <c r="DY50" s="229">
        <f t="shared" ref="DY50:DY52" si="160">IF(COUNTIF($V50:$Y50, FF$1)&gt;0, DY$2, 0)</f>
        <v>0</v>
      </c>
      <c r="DZ50" s="229">
        <f t="shared" ref="DZ50:DZ52" si="161">IF(COUNTIF($Z50:$AA50, FF$1)&gt;0, DZ$2, 0)</f>
        <v>0</v>
      </c>
      <c r="EA50" s="229">
        <f t="shared" ref="EA50:EA52" si="162">IF(COUNTIF($AB50:$AC50, FF$1)&gt;0, EA$2, 0)</f>
        <v>0</v>
      </c>
      <c r="EB50" s="230">
        <f>IF(COUNTIF($AD50:$AF50, $FF$1)&gt;0, EB$2, 0)</f>
        <v>0</v>
      </c>
      <c r="EC50" s="231">
        <f>IF(COUNTIF($AG50:$AI50, $FF$1)&gt;0, EC$2, 0)</f>
        <v>0</v>
      </c>
      <c r="ED50" s="231">
        <f>IF(COUNTIF($AJ50:$AL50, $FF$1)&gt;0, ED$2, 0)</f>
        <v>0</v>
      </c>
      <c r="EE50" s="231">
        <f>IF(COUNTIF($AM50:$AO50, $FF$1)&gt;0, EE$2, 0)</f>
        <v>0</v>
      </c>
      <c r="EF50" s="231">
        <f>IF(COUNTIF($AP50:$AR50, $FF$1)&gt;0, EF$2, 0)</f>
        <v>0</v>
      </c>
      <c r="EG50" s="231">
        <f>IF(COUNTIF($AS50:$AU50, $FF$1)&gt;0, EG$2, 0)</f>
        <v>0</v>
      </c>
      <c r="EH50" s="231">
        <f>IF(COUNTIF($AV50:$AX50, $FF$1)&gt;0, EH$2, 0)</f>
        <v>0</v>
      </c>
      <c r="EI50" s="231">
        <f>IF(COUNTIF($AY50:$BA50, $FF$1)&gt;0, EI$2, 0)</f>
        <v>0</v>
      </c>
      <c r="EJ50" s="231">
        <f>IF(COUNTIF($BB50:$BD50, $FF$1)&gt;0, EJ$2, 0)</f>
        <v>0</v>
      </c>
      <c r="EK50" s="232">
        <f>IF(COUNTIF($BE50:$BG50, $FF$1)&gt;0, EK$2, 0)</f>
        <v>0</v>
      </c>
      <c r="EL50" s="233">
        <f>IF(COUNTIF($BH50:$BJ50, $FF$1)&gt;0, EL$2, 0)</f>
        <v>0</v>
      </c>
      <c r="EM50" s="233">
        <f>IF(COUNTIF($BK50:$BM50, $FF$1)&gt;0, EM$2, 0)</f>
        <v>0</v>
      </c>
      <c r="EN50" s="233">
        <f>IF(COUNTIF($BN50:$BP50, $FF$1)&gt;0, EN$2, 0)</f>
        <v>0</v>
      </c>
      <c r="EO50" s="233">
        <f>IF(COUNTIF($BQ50:$BS50, $FF$1)&gt;0, EO$2, 0)</f>
        <v>0</v>
      </c>
      <c r="EP50" s="233">
        <f>IF(COUNTIF($BT50:$BV50, $FF$1)&gt;0, EP$2, 0)</f>
        <v>0</v>
      </c>
      <c r="EQ50" s="233">
        <f>IF(COUNTIF($BW50:$BY50, $FF$1)&gt;0, EQ$2, 0)</f>
        <v>0</v>
      </c>
      <c r="ER50" s="233">
        <f>IF(COUNTIF($BZ50:$CB50, $FF$1)&gt;0, ER$2, 0)</f>
        <v>0</v>
      </c>
      <c r="ES50" s="233">
        <f>IF(COUNTIF($CC50:$CE50, $FF$1)&gt;0, ES$2, 0)</f>
        <v>0</v>
      </c>
      <c r="ET50" s="234">
        <f>IF(COUNTIF($CF50:$CH50, $FF$1)&gt;0, ET$2, 0)</f>
        <v>0</v>
      </c>
      <c r="EU50" s="235">
        <f>IF(COUNTIF($CI50:$CK50, $FF$1)&gt;0, EU$2, 0)</f>
        <v>0</v>
      </c>
      <c r="EV50" s="235">
        <f>IF(COUNTIF($CL50:$CN50, $FF$1)&gt;0, EV$2, 0)</f>
        <v>0</v>
      </c>
      <c r="EW50" s="235">
        <f>IF(COUNTIF($CO50:$CQ50, $FF$1)&gt;0, EW$2, 0)</f>
        <v>0</v>
      </c>
      <c r="EX50" s="235">
        <f>IF(COUNTIF($CR50:$CT50, $FF$1)&gt;0, EX$2, 0)</f>
        <v>0</v>
      </c>
      <c r="EY50" s="235">
        <f>IF(COUNTIF($CU50:$CW50, $FF$1)&gt;0, EY$2, 0)</f>
        <v>0</v>
      </c>
      <c r="EZ50" s="235">
        <f>IF(COUNTIF($CX50:$CZ50, $FF$1)&gt;0, EZ$2, 0)</f>
        <v>0</v>
      </c>
      <c r="FA50" s="235">
        <f>IF(COUNTIF($DA50:$DC50, $FF$1)&gt;0, FA$2, 0)</f>
        <v>0</v>
      </c>
      <c r="FB50" s="235">
        <f>IF(COUNTIF($DD50:$DF50, $FF$1)&gt;0, FB$2, 0)</f>
        <v>0</v>
      </c>
      <c r="FC50" s="235">
        <f>IF(COUNTIF($DG50:$DI50, $FF$1)&gt;0, FC$2, 0)</f>
        <v>0</v>
      </c>
      <c r="FD50" s="235">
        <f>IF(COUNTIF($DJ50:$DL50, $FF$1)&gt;0, FD$2, 0)</f>
        <v>0</v>
      </c>
      <c r="FE50" s="235">
        <f>IF(COUNTIF($DM50:$DO50, $FF$1)&gt;0, FE$2, 0)</f>
        <v>0</v>
      </c>
      <c r="FF50" s="236">
        <f t="shared" ref="FF50:FF52" si="163">SUM(DW50:FE50)</f>
        <v>0</v>
      </c>
      <c r="FG50" s="237">
        <f t="shared" ref="FG50:FG52" si="164">IF(COUNTIF($N50:$Q50, GP$1)&gt;0, FG$2, 0)</f>
        <v>0</v>
      </c>
      <c r="FH50" s="229">
        <f t="shared" ref="FH50:FH52" si="165">IF(COUNTIF($R50:$U50, GP$1)&gt;0, FH$2, 0)</f>
        <v>0</v>
      </c>
      <c r="FI50" s="229">
        <f t="shared" ref="FI50:FI52" si="166">IF(COUNTIF($V50:$Y50, GP$1)&gt;0, FI$2, 0)</f>
        <v>0</v>
      </c>
      <c r="FJ50" s="229">
        <f t="shared" ref="FJ50:FJ52" si="167">IF(COUNTIF($Z50:$AA50, GP$1)&gt;0, FJ$2, 0)</f>
        <v>0</v>
      </c>
      <c r="FK50" s="229">
        <f t="shared" ref="FK50:FK52" si="168">IF(COUNTIF($AB50:$AC50, GP$1)&gt;0, FK$2, 0)</f>
        <v>0</v>
      </c>
      <c r="FL50" s="230">
        <f>IF(COUNTIF($AD50:$AF50, $GP$1)&gt;0, FL$2, 0)</f>
        <v>0</v>
      </c>
      <c r="FM50" s="231">
        <f>IF(COUNTIF($AG50:$AI50, $GP$1)&gt;0, FM$2, 0)</f>
        <v>0</v>
      </c>
      <c r="FN50" s="231">
        <f>IF(COUNTIF($AJ50:$AL50, $GP$1)&gt;0, FN$2, 0)</f>
        <v>0</v>
      </c>
      <c r="FO50" s="231">
        <f>IF(COUNTIF($AM50:$AO50, $GP$1)&gt;0, FO$2, 0)</f>
        <v>0</v>
      </c>
      <c r="FP50" s="231">
        <f>IF(COUNTIF($AP50:$AR50, $GP$1)&gt;0, FP$2, 0)</f>
        <v>0</v>
      </c>
      <c r="FQ50" s="231">
        <f>IF(COUNTIF($AS50:$AU50, $GP$1)&gt;0, FQ$2, 0)</f>
        <v>0</v>
      </c>
      <c r="FR50" s="231">
        <f>IF(COUNTIF($AV50:$AX50, $GP$1)&gt;0, FR$2, 0)</f>
        <v>0</v>
      </c>
      <c r="FS50" s="231">
        <f>IF(COUNTIF($AY50:$BA50, $GP$1)&gt;0, FS$2, 0)</f>
        <v>0</v>
      </c>
      <c r="FT50" s="231">
        <f>IF(COUNTIF($BB50:$BD50, $GP$1)&gt;0, FT$2, 0)</f>
        <v>0</v>
      </c>
      <c r="FU50" s="232">
        <f>IF(COUNTIF($BE50:$BG50, $GP$1)&gt;0, FU$2, 0)</f>
        <v>0</v>
      </c>
      <c r="FV50" s="233">
        <f>IF(COUNTIF($BH50:$BJ50, $GP$1)&gt;0, FV$2, 0)</f>
        <v>0</v>
      </c>
      <c r="FW50" s="233">
        <f>IF(COUNTIF($BK50:$BM50, $GP$1)&gt;0, FW$2, 0)</f>
        <v>0</v>
      </c>
      <c r="FX50" s="233">
        <f>IF(COUNTIF($BN50:$BP50, $GP$1)&gt;0, FX$2, 0)</f>
        <v>0</v>
      </c>
      <c r="FY50" s="233">
        <f>IF(COUNTIF($BQ50:$BS50, $GP$1)&gt;0, FY$2, 0)</f>
        <v>0</v>
      </c>
      <c r="FZ50" s="233">
        <f>IF(COUNTIF($BT50:$BV50, $GP$1)&gt;0, FZ$2, 0)</f>
        <v>0</v>
      </c>
      <c r="GA50" s="233">
        <f>IF(COUNTIF($BW50:$BY50, $GP$1)&gt;0, GA$2, 0)</f>
        <v>0</v>
      </c>
      <c r="GB50" s="233">
        <f>IF(COUNTIF($BZ50:$CB50, $GP$1)&gt;0, GB$2, 0)</f>
        <v>0</v>
      </c>
      <c r="GC50" s="233">
        <f>IF(COUNTIF($CC50:$CE50, $GP$1)&gt;0, GC$2, 0)</f>
        <v>0</v>
      </c>
      <c r="GD50" s="234">
        <f>IF(COUNTIF($CF50:$CH50, $GP$1)&gt;0, GD$2, 0)</f>
        <v>0</v>
      </c>
      <c r="GE50" s="235">
        <f>IF(COUNTIF($CI50:$CK50, $GP$1)&gt;0, GE$2, 0)</f>
        <v>0</v>
      </c>
      <c r="GF50" s="235">
        <f>IF(COUNTIF($CL50:$CN50, $GP$1)&gt;0, GF$2, 0)</f>
        <v>0</v>
      </c>
      <c r="GG50" s="235">
        <f>IF(COUNTIF($CO50:$CQ50, $GP$1)&gt;0, GG$2, 0)</f>
        <v>0</v>
      </c>
      <c r="GH50" s="235">
        <f>IF(COUNTIF($CR50:$CT50, $GP$1)&gt;0, GH$2, 0)</f>
        <v>0</v>
      </c>
      <c r="GI50" s="235">
        <f>IF(COUNTIF($CU50:$CW50, $GP$1)&gt;0, GI$2, 0)</f>
        <v>0</v>
      </c>
      <c r="GJ50" s="235">
        <f>IF(COUNTIF($CX50:$CZ50, $GP$1)&gt;0, GJ$2, 0)</f>
        <v>0</v>
      </c>
      <c r="GK50" s="235">
        <f>IF(COUNTIF($DA50:$DC50, $GP$1)&gt;0, GK$2, 0)</f>
        <v>0</v>
      </c>
      <c r="GL50" s="235">
        <f>IF(COUNTIF($DD50:$DF50, $GP$1)&gt;0, GL$2, 0)</f>
        <v>0</v>
      </c>
      <c r="GM50" s="235">
        <f>IF(COUNTIF($DG50:$DI50, $GP$1)&gt;0, GM$2, 0)</f>
        <v>0</v>
      </c>
      <c r="GN50" s="235">
        <f>IF(COUNTIF($DJ50:$DL50, $GP$1)&gt;0, GN$2, 0)</f>
        <v>0</v>
      </c>
      <c r="GO50" s="235">
        <f>IF(COUNTIF($DM50:$DO50, $GP$1)&gt;0, GO$2, 0)</f>
        <v>0</v>
      </c>
      <c r="GP50" s="236">
        <f t="shared" ref="GP50:GP52" si="169">SUM(FG50:GO50)</f>
        <v>0</v>
      </c>
      <c r="GQ50" s="237">
        <f t="shared" ref="GQ50:GQ52" si="170">IF(COUNTIF($N50:$Q50, HZ$1)&gt;0, GQ$2, 0)</f>
        <v>0</v>
      </c>
      <c r="GR50" s="229">
        <f t="shared" ref="GR50:GR52" si="171">IF(COUNTIF($R50:$U50, HZ$1)&gt;0, GR$2, 0)</f>
        <v>0</v>
      </c>
      <c r="GS50" s="229">
        <f t="shared" ref="GS50:GS52" si="172">IF(COUNTIF($V50:$Y50, HZ$1)&gt;0, GS$2, 0)</f>
        <v>0</v>
      </c>
      <c r="GT50" s="229">
        <f t="shared" ref="GT50:GT52" si="173">IF(COUNTIF($Z50:$AA50, HZ$1)&gt;0, GT$2, 0)</f>
        <v>0</v>
      </c>
      <c r="GU50" s="229">
        <f t="shared" ref="GU50:GU52" si="174">IF(COUNTIF($AB50:$AC50, HZ$1)&gt;0, GU$2, 0)</f>
        <v>0</v>
      </c>
      <c r="GV50" s="230">
        <f>IF(COUNTIF($AD50:$AF50, $HZ$1)&gt;0, GV$2, 0)</f>
        <v>0</v>
      </c>
      <c r="GW50" s="231">
        <f>IF(COUNTIF($AG50:$AI50, $HZ$1)&gt;0, GW$2, 0)</f>
        <v>0</v>
      </c>
      <c r="GX50" s="231">
        <f>IF(COUNTIF($AJ50:$AL50, $HZ$1)&gt;0, GX$2, 0)</f>
        <v>0</v>
      </c>
      <c r="GY50" s="231">
        <f>IF(COUNTIF($AM50:$AO50, $HZ$1)&gt;0, GY$2, 0)</f>
        <v>0</v>
      </c>
      <c r="GZ50" s="231">
        <f>IF(COUNTIF($AP50:$AR50, $HZ$1)&gt;0, GZ$2, 0)</f>
        <v>0</v>
      </c>
      <c r="HA50" s="231">
        <f>IF(COUNTIF($AS50:$AU50, $HZ$1)&gt;0, HA$2, 0)</f>
        <v>0</v>
      </c>
      <c r="HB50" s="231">
        <f>IF(COUNTIF($AV50:$AX50, $HZ$1)&gt;0, HB$2, 0)</f>
        <v>0</v>
      </c>
      <c r="HC50" s="231">
        <f>IF(COUNTIF($AY50:$BA50, $HZ$1)&gt;0, HC$2, 0)</f>
        <v>0</v>
      </c>
      <c r="HD50" s="231">
        <f>IF(COUNTIF($BB50:$BD50, $HZ$1)&gt;0, HD$2, 0)</f>
        <v>0</v>
      </c>
      <c r="HE50" s="232">
        <f>IF(COUNTIF($BE50:$BG50, $HZ$1)&gt;0, HE$2, 0)</f>
        <v>0</v>
      </c>
      <c r="HF50" s="233">
        <f>IF(COUNTIF($BH50:$BJ50, $HZ$1)&gt;0, HF$2, 0)</f>
        <v>0</v>
      </c>
      <c r="HG50" s="233">
        <f>IF(COUNTIF($BK50:$BM50, $HZ$1)&gt;0, HG$2, 0)</f>
        <v>0</v>
      </c>
      <c r="HH50" s="233">
        <f>IF(COUNTIF($BN50:$BP50, $HZ$1)&gt;0, HH$2, 0)</f>
        <v>0</v>
      </c>
      <c r="HI50" s="233">
        <f>IF(COUNTIF($BQ50:$BS50, $HZ$1)&gt;0, HI$2, 0)</f>
        <v>0</v>
      </c>
      <c r="HJ50" s="233">
        <f>IF(COUNTIF($BT50:$BV50, $HZ$1)&gt;0, HJ$2, 0)</f>
        <v>0</v>
      </c>
      <c r="HK50" s="233">
        <f>IF(COUNTIF($BW50:$BY50, $HZ$1)&gt;0, HK$2, 0)</f>
        <v>0</v>
      </c>
      <c r="HL50" s="233">
        <f>IF(COUNTIF($BZ50:$CB50, $HZ$1)&gt;0, HL$2, 0)</f>
        <v>0</v>
      </c>
      <c r="HM50" s="233">
        <f>IF(COUNTIF($CC50:$CE50, $HZ$1)&gt;0, HM$2, 0)</f>
        <v>0</v>
      </c>
      <c r="HN50" s="234">
        <f>IF(COUNTIF($CF50:$CH50, $HZ$1)&gt;0, HN$2, 0)</f>
        <v>0</v>
      </c>
      <c r="HO50" s="235">
        <f>IF(COUNTIF($CI50:$CK50, $HZ$1)&gt;0, HO$2, 0)</f>
        <v>0</v>
      </c>
      <c r="HP50" s="235">
        <f>IF(COUNTIF($CL50:$CN50, $HZ$1)&gt;0, HP$2, 0)</f>
        <v>0</v>
      </c>
      <c r="HQ50" s="235">
        <f>IF(COUNTIF($CO50:$CQ50, $HZ$1)&gt;0, HQ$2, 0)</f>
        <v>0</v>
      </c>
      <c r="HR50" s="235">
        <f>IF(COUNTIF($CR50:$CT50, $HZ$1)&gt;0, HR$2, 0)</f>
        <v>0</v>
      </c>
      <c r="HS50" s="235">
        <f>IF(COUNTIF($CU50:$CW50, $HZ$1)&gt;0, HS$2, 0)</f>
        <v>0</v>
      </c>
      <c r="HT50" s="235">
        <f>IF(COUNTIF($CX50:$CZ50, $HZ$1)&gt;0, HT$2, 0)</f>
        <v>0</v>
      </c>
      <c r="HU50" s="235">
        <f>IF(COUNTIF($DA50:$DC50, $HZ$1)&gt;0, HU$2, 0)</f>
        <v>0</v>
      </c>
      <c r="HV50" s="235">
        <f>IF(COUNTIF($DD50:$DF50, $HZ$1)&gt;0, HV$2, 0)</f>
        <v>0</v>
      </c>
      <c r="HW50" s="235">
        <f>IF(COUNTIF($DG50:$DI50, $HZ$1)&gt;0, HW$2, 0)</f>
        <v>0</v>
      </c>
      <c r="HX50" s="235">
        <f>IF(COUNTIF($DJ50:$DL50, $HZ$1)&gt;0, HX$2, 0)</f>
        <v>0</v>
      </c>
      <c r="HY50" s="235">
        <f>IF(COUNTIF($DM50:$DO50, $HZ$1)&gt;0, HY$2, 0)</f>
        <v>0</v>
      </c>
      <c r="HZ50" s="236">
        <f t="shared" ref="HZ50:HZ52" si="175">SUM(GQ50:HY50)</f>
        <v>0</v>
      </c>
      <c r="IA50" s="238"/>
      <c r="IB50" s="237">
        <f t="shared" ref="IB50:IB52" si="176">IF(MAX($N50:$Q50)&gt;=40, IB$2, 0)</f>
        <v>0</v>
      </c>
      <c r="IC50" s="229">
        <f t="shared" ref="IC50:IC52" si="177">IF(MAX($R50:$U50)&gt;=40, IC$2, 0)</f>
        <v>0</v>
      </c>
      <c r="ID50" s="229">
        <f t="shared" ref="ID50:ID52" si="178">IF(MAX($V50:$Y50)&gt;=40, ID$2, 0)</f>
        <v>0</v>
      </c>
      <c r="IE50" s="229">
        <f t="shared" ref="IE50:IE52" si="179">IF(MAX($Z50:$AA50)&gt;=40, IE$2, 0)</f>
        <v>0</v>
      </c>
      <c r="IF50" s="229">
        <f t="shared" ref="IF50:IF52" si="180">IF(MAX($AB50:$AC50)&gt;=40, IF$2, 0)</f>
        <v>0</v>
      </c>
      <c r="IG50" s="230">
        <f>IF(MAX($AD50:$AF50)&gt;=40, IG$2, 0)</f>
        <v>0</v>
      </c>
      <c r="IH50" s="231">
        <f>IF(MAX($AG50:$AI50)&gt;=40, IH$2, 0)</f>
        <v>0</v>
      </c>
      <c r="II50" s="231">
        <f>IF(MAX($AJ50:$AL50)&gt;=40, II$2, 0)</f>
        <v>0</v>
      </c>
      <c r="IJ50" s="231">
        <f>IF(MAX($AM50:$AO50)&gt;=40, IJ$2, 0)</f>
        <v>0</v>
      </c>
      <c r="IK50" s="231">
        <f>IF(MAX($AP50:$AR50)&gt;=40, IK$2, 0)</f>
        <v>0</v>
      </c>
      <c r="IL50" s="231">
        <f>IF(MAX($AS50:$AU50)&gt;=40, IL$2, 0)</f>
        <v>0</v>
      </c>
      <c r="IM50" s="231">
        <f>IF(MAX($AV50:$AX50)&gt;=40, IM$2, 0)</f>
        <v>0</v>
      </c>
      <c r="IN50" s="231">
        <f>IF(MAX($AY50:$BA50)&gt;=40, IN$2, 0)</f>
        <v>0</v>
      </c>
      <c r="IO50" s="231">
        <f>IF(MAX($BB50:$BD50)&gt;=40, IO$2, 0)</f>
        <v>0</v>
      </c>
      <c r="IP50" s="232">
        <f>IF(MAX($BE50:$BG50)&gt;=40, IP$2, 0)</f>
        <v>0</v>
      </c>
      <c r="IQ50" s="233">
        <f>IF(MAX($BH50:$BJ50)&gt;=40, IQ$2, 0)</f>
        <v>0</v>
      </c>
      <c r="IR50" s="233">
        <f>IF(MAX($BK50:$BM50)&gt;=40, IR$2, 0)</f>
        <v>0</v>
      </c>
      <c r="IS50" s="233">
        <f>IF(MAX($BN50:$BP50)&gt;=40, IS$2, 0)</f>
        <v>0</v>
      </c>
      <c r="IT50" s="233">
        <f>IF(MAX($BQ50:$BS50)&gt;=40, IT$2, 0)</f>
        <v>0</v>
      </c>
      <c r="IU50" s="233">
        <f>IF(MAX($BT50:$BV50)&gt;=40, IU$2, 0)</f>
        <v>0</v>
      </c>
      <c r="IV50" s="233">
        <f>IF(MAX($BW50:$BY50)&gt;=40, IV$2, 0)</f>
        <v>0</v>
      </c>
      <c r="IW50" s="233">
        <f>IF(MAX($BZ50:$CB50)&gt;=40, IW$2, 0)</f>
        <v>0</v>
      </c>
      <c r="IX50" s="233">
        <f>IF(MAX($CC50:$CE50)&gt;=40, IX$2, 0)</f>
        <v>0</v>
      </c>
      <c r="IY50" s="234">
        <f>IF(MAX($CF50:$CH50)&gt;=40, IY$2, 0)</f>
        <v>0</v>
      </c>
      <c r="IZ50" s="235">
        <f>IF(MAX($CI50:$CK50)&gt;=40, IZ$2, 0)</f>
        <v>0</v>
      </c>
      <c r="JA50" s="235">
        <f>IF(MAX($CL50:$CN50)&gt;=40, JA$2, 0)</f>
        <v>0</v>
      </c>
      <c r="JB50" s="235">
        <f>IF(MAX($CO50:$CQ50)&gt;=40, JB$2, 0)</f>
        <v>0</v>
      </c>
      <c r="JC50" s="235">
        <f>IF(MAX($CR50:$CT50)&gt;=40, JC$2, 0)</f>
        <v>0</v>
      </c>
      <c r="JD50" s="235">
        <f>IF(MAX($CU50:$CW50)&gt;=40, JD$2, 0)</f>
        <v>0</v>
      </c>
      <c r="JE50" s="235">
        <f>IF(MAX($CX50:$CZ50)&gt;=40, JE$2, 0)</f>
        <v>0</v>
      </c>
      <c r="JF50" s="235">
        <f>IF(MAX($DA50:$DC50)&gt;=40, JF$2, 0)</f>
        <v>0</v>
      </c>
      <c r="JG50" s="235">
        <f>IF(MAX($DD50:$DF50)&gt;=40, JG$2, 0)</f>
        <v>0</v>
      </c>
      <c r="JH50" s="235">
        <f>IF(MAX($DG50:$DI50)&gt;=40, JH$2, 0)</f>
        <v>0</v>
      </c>
      <c r="JI50" s="235">
        <f>IF(MAX($DJ50:$DL50)&gt;=40, JI$2, 0)</f>
        <v>0</v>
      </c>
      <c r="JJ50" s="235">
        <f>IF(MAX($DM50:$DO50)&gt;=40, JJ$2, 0)</f>
        <v>0</v>
      </c>
      <c r="JK50" s="392">
        <f>SUM(IG50:IW50, IY50:JJ50)</f>
        <v>0</v>
      </c>
      <c r="JL50" s="392">
        <f>SUM(IB50:IF50, IX50)</f>
        <v>0</v>
      </c>
    </row>
    <row r="51" spans="2:272" ht="15" customHeight="1" x14ac:dyDescent="0.25">
      <c r="B51" s="368">
        <v>2</v>
      </c>
      <c r="C51" s="12"/>
      <c r="D51" s="399"/>
      <c r="E51" s="17"/>
      <c r="F51" s="6"/>
      <c r="G51" s="17"/>
      <c r="H51" s="17"/>
      <c r="I51" s="20"/>
      <c r="J51" s="6"/>
      <c r="K51" s="6"/>
      <c r="L51" s="400"/>
      <c r="M51" s="401"/>
      <c r="N51" s="21"/>
      <c r="O51" s="103"/>
      <c r="P51" s="103"/>
      <c r="Q51" s="267"/>
      <c r="R51" s="21"/>
      <c r="S51" s="103"/>
      <c r="T51" s="103"/>
      <c r="U51" s="283"/>
      <c r="V51" s="21"/>
      <c r="W51" s="103"/>
      <c r="X51" s="103"/>
      <c r="Y51" s="267"/>
      <c r="Z51" s="21"/>
      <c r="AA51" s="267"/>
      <c r="AB51" s="21"/>
      <c r="AC51" s="267"/>
      <c r="AD51" s="21"/>
      <c r="AE51" s="103"/>
      <c r="AF51" s="267"/>
      <c r="AG51" s="21"/>
      <c r="AH51" s="103"/>
      <c r="AI51" s="267"/>
      <c r="AJ51" s="21"/>
      <c r="AK51" s="103"/>
      <c r="AL51" s="267"/>
      <c r="AM51" s="21"/>
      <c r="AN51" s="103"/>
      <c r="AO51" s="267"/>
      <c r="AP51" s="21"/>
      <c r="AQ51" s="103"/>
      <c r="AR51" s="267"/>
      <c r="AS51" s="21"/>
      <c r="AT51" s="103"/>
      <c r="AU51" s="267"/>
      <c r="AV51" s="21"/>
      <c r="AW51" s="103"/>
      <c r="AX51" s="267"/>
      <c r="AY51" s="21"/>
      <c r="AZ51" s="103"/>
      <c r="BA51" s="267"/>
      <c r="BB51" s="21"/>
      <c r="BC51" s="103"/>
      <c r="BD51" s="267"/>
      <c r="BE51" s="21"/>
      <c r="BF51" s="103"/>
      <c r="BG51" s="267"/>
      <c r="BH51" s="21"/>
      <c r="BI51" s="103"/>
      <c r="BJ51" s="267"/>
      <c r="BK51" s="21"/>
      <c r="BL51" s="103"/>
      <c r="BM51" s="267"/>
      <c r="BN51" s="21"/>
      <c r="BO51" s="103"/>
      <c r="BP51" s="267"/>
      <c r="BQ51" s="21"/>
      <c r="BR51" s="103"/>
      <c r="BS51" s="267"/>
      <c r="BT51" s="21"/>
      <c r="BU51" s="103"/>
      <c r="BV51" s="267"/>
      <c r="BW51" s="21"/>
      <c r="BX51" s="103"/>
      <c r="BY51" s="267"/>
      <c r="BZ51" s="21"/>
      <c r="CA51" s="103"/>
      <c r="CB51" s="267"/>
      <c r="CC51" s="21"/>
      <c r="CD51" s="284"/>
      <c r="CE51" s="267"/>
      <c r="CF51" s="21"/>
      <c r="CG51" s="103"/>
      <c r="CH51" s="267"/>
      <c r="CI51" s="21"/>
      <c r="CJ51" s="103"/>
      <c r="CK51" s="267"/>
      <c r="CL51" s="21"/>
      <c r="CM51" s="103"/>
      <c r="CN51" s="103"/>
      <c r="CO51" s="103"/>
      <c r="CP51" s="103"/>
      <c r="CQ51" s="267"/>
      <c r="CR51" s="21"/>
      <c r="CS51" s="103"/>
      <c r="CT51" s="267"/>
      <c r="CU51" s="21"/>
      <c r="CV51" s="103"/>
      <c r="CW51" s="267"/>
      <c r="CX51" s="21"/>
      <c r="CY51" s="103"/>
      <c r="CZ51" s="267"/>
      <c r="DA51" s="21"/>
      <c r="DB51" s="103"/>
      <c r="DC51" s="267"/>
      <c r="DD51" s="21"/>
      <c r="DE51" s="103"/>
      <c r="DF51" s="267"/>
      <c r="DG51" s="21"/>
      <c r="DH51" s="103"/>
      <c r="DI51" s="267"/>
      <c r="DJ51" s="21"/>
      <c r="DK51" s="103"/>
      <c r="DL51" s="267"/>
      <c r="DM51" s="21"/>
      <c r="DN51" s="103"/>
      <c r="DO51" s="267"/>
      <c r="DP51" s="213"/>
      <c r="DQ51" s="212"/>
      <c r="DR51" s="212"/>
      <c r="DS51" s="279" t="e">
        <f>AVERAGE(BE51:DI51)</f>
        <v>#DIV/0!</v>
      </c>
      <c r="DT51" s="214"/>
      <c r="DU51" s="215" t="e">
        <f t="shared" si="157"/>
        <v>#DIV/0!</v>
      </c>
      <c r="DV51" s="58">
        <f>COUNTIF(N51:DI51, DV$1)+COUNTIF(N51:DI51, DV$2)</f>
        <v>0</v>
      </c>
      <c r="DW51" s="228">
        <f t="shared" si="158"/>
        <v>0</v>
      </c>
      <c r="DX51" s="229">
        <f t="shared" si="159"/>
        <v>0</v>
      </c>
      <c r="DY51" s="229">
        <f t="shared" si="160"/>
        <v>0</v>
      </c>
      <c r="DZ51" s="229">
        <f t="shared" si="161"/>
        <v>0</v>
      </c>
      <c r="EA51" s="229">
        <f t="shared" si="162"/>
        <v>0</v>
      </c>
      <c r="EB51" s="230">
        <f>IF(COUNTIF($AD51:$AF51, $FF$1)&gt;0, EB$2, 0)</f>
        <v>0</v>
      </c>
      <c r="EC51" s="231">
        <f>IF(COUNTIF($AG51:$AI51, $FF$1)&gt;0, EC$2, 0)</f>
        <v>0</v>
      </c>
      <c r="ED51" s="231">
        <f>IF(COUNTIF($AJ51:$AL51, $FF$1)&gt;0, ED$2, 0)</f>
        <v>0</v>
      </c>
      <c r="EE51" s="231">
        <f>IF(COUNTIF($AM51:$AO51, $FF$1)&gt;0, EE$2, 0)</f>
        <v>0</v>
      </c>
      <c r="EF51" s="231">
        <f>IF(COUNTIF($AP51:$AR51, $FF$1)&gt;0, EF$2, 0)</f>
        <v>0</v>
      </c>
      <c r="EG51" s="231">
        <f>IF(COUNTIF($AS51:$AU51, $FF$1)&gt;0, EG$2, 0)</f>
        <v>0</v>
      </c>
      <c r="EH51" s="231">
        <f>IF(COUNTIF($AV51:$AX51, $FF$1)&gt;0, EH$2, 0)</f>
        <v>0</v>
      </c>
      <c r="EI51" s="231">
        <f>IF(COUNTIF($AY51:$BA51, $FF$1)&gt;0, EI$2, 0)</f>
        <v>0</v>
      </c>
      <c r="EJ51" s="231">
        <f>IF(COUNTIF($BB51:$BD51, $FF$1)&gt;0, EJ$2, 0)</f>
        <v>0</v>
      </c>
      <c r="EK51" s="232">
        <f>IF(COUNTIF($BE51:$BG51, $FF$1)&gt;0, EK$2, 0)</f>
        <v>0</v>
      </c>
      <c r="EL51" s="233">
        <f>IF(COUNTIF($BH51:$BJ51, $FF$1)&gt;0, EL$2, 0)</f>
        <v>0</v>
      </c>
      <c r="EM51" s="233">
        <f>IF(COUNTIF($BK51:$BM51, $FF$1)&gt;0, EM$2, 0)</f>
        <v>0</v>
      </c>
      <c r="EN51" s="233">
        <f>IF(COUNTIF($BN51:$BP51, $FF$1)&gt;0, EN$2, 0)</f>
        <v>0</v>
      </c>
      <c r="EO51" s="233">
        <f>IF(COUNTIF($BQ51:$BS51, $FF$1)&gt;0, EO$2, 0)</f>
        <v>0</v>
      </c>
      <c r="EP51" s="233">
        <f>IF(COUNTIF($BT51:$BV51, $FF$1)&gt;0, EP$2, 0)</f>
        <v>0</v>
      </c>
      <c r="EQ51" s="233">
        <f>IF(COUNTIF($BW51:$BY51, $FF$1)&gt;0, EQ$2, 0)</f>
        <v>0</v>
      </c>
      <c r="ER51" s="233">
        <f>IF(COUNTIF($BZ51:$CB51, $FF$1)&gt;0, ER$2, 0)</f>
        <v>0</v>
      </c>
      <c r="ES51" s="233">
        <f>IF(COUNTIF($CC51:$CE51, $FF$1)&gt;0, ES$2, 0)</f>
        <v>0</v>
      </c>
      <c r="ET51" s="234">
        <f>IF(COUNTIF($CF51:$CH51, $FF$1)&gt;0, ET$2, 0)</f>
        <v>0</v>
      </c>
      <c r="EU51" s="235">
        <f>IF(COUNTIF($CI51:$CK51, $FF$1)&gt;0, EU$2, 0)</f>
        <v>0</v>
      </c>
      <c r="EV51" s="235">
        <f>IF(COUNTIF($CL51:$CN51, $FF$1)&gt;0, EV$2, 0)</f>
        <v>0</v>
      </c>
      <c r="EW51" s="235">
        <f>IF(COUNTIF($CO51:$CQ51, $FF$1)&gt;0, EW$2, 0)</f>
        <v>0</v>
      </c>
      <c r="EX51" s="235">
        <f>IF(COUNTIF($CR51:$CT51, $FF$1)&gt;0, EX$2, 0)</f>
        <v>0</v>
      </c>
      <c r="EY51" s="235">
        <f>IF(COUNTIF($CU51:$CW51, $FF$1)&gt;0, EY$2, 0)</f>
        <v>0</v>
      </c>
      <c r="EZ51" s="235">
        <f>IF(COUNTIF($CX51:$CZ51, $FF$1)&gt;0, EZ$2, 0)</f>
        <v>0</v>
      </c>
      <c r="FA51" s="235">
        <f>IF(COUNTIF($DA51:$DC51, $FF$1)&gt;0, FA$2, 0)</f>
        <v>0</v>
      </c>
      <c r="FB51" s="235">
        <f>IF(COUNTIF($DD51:$DF51, $FF$1)&gt;0, FB$2, 0)</f>
        <v>0</v>
      </c>
      <c r="FC51" s="235">
        <f>IF(COUNTIF($DG51:$DI51, $FF$1)&gt;0, FC$2, 0)</f>
        <v>0</v>
      </c>
      <c r="FD51" s="235">
        <f>IF(COUNTIF($DJ51:$DL51, $FF$1)&gt;0, FD$2, 0)</f>
        <v>0</v>
      </c>
      <c r="FE51" s="235">
        <f>IF(COUNTIF($DM51:$DO51, $FF$1)&gt;0, FE$2, 0)</f>
        <v>0</v>
      </c>
      <c r="FF51" s="236">
        <f t="shared" si="163"/>
        <v>0</v>
      </c>
      <c r="FG51" s="237">
        <f t="shared" si="164"/>
        <v>0</v>
      </c>
      <c r="FH51" s="229">
        <f t="shared" si="165"/>
        <v>0</v>
      </c>
      <c r="FI51" s="229">
        <f t="shared" si="166"/>
        <v>0</v>
      </c>
      <c r="FJ51" s="229">
        <f t="shared" si="167"/>
        <v>0</v>
      </c>
      <c r="FK51" s="229">
        <f t="shared" si="168"/>
        <v>0</v>
      </c>
      <c r="FL51" s="230">
        <f>IF(COUNTIF($AD51:$AF51, $GP$1)&gt;0, FL$2, 0)</f>
        <v>0</v>
      </c>
      <c r="FM51" s="231">
        <f>IF(COUNTIF($AG51:$AI51, $GP$1)&gt;0, FM$2, 0)</f>
        <v>0</v>
      </c>
      <c r="FN51" s="231">
        <f>IF(COUNTIF($AJ51:$AL51, $GP$1)&gt;0, FN$2, 0)</f>
        <v>0</v>
      </c>
      <c r="FO51" s="231">
        <f>IF(COUNTIF($AM51:$AO51, $GP$1)&gt;0, FO$2, 0)</f>
        <v>0</v>
      </c>
      <c r="FP51" s="231">
        <f>IF(COUNTIF($AP51:$AR51, $GP$1)&gt;0, FP$2, 0)</f>
        <v>0</v>
      </c>
      <c r="FQ51" s="231">
        <f>IF(COUNTIF($AS51:$AU51, $GP$1)&gt;0, FQ$2, 0)</f>
        <v>0</v>
      </c>
      <c r="FR51" s="231">
        <f>IF(COUNTIF($AV51:$AX51, $GP$1)&gt;0, FR$2, 0)</f>
        <v>0</v>
      </c>
      <c r="FS51" s="231">
        <f>IF(COUNTIF($AY51:$BA51, $GP$1)&gt;0, FS$2, 0)</f>
        <v>0</v>
      </c>
      <c r="FT51" s="231">
        <f>IF(COUNTIF($BB51:$BD51, $GP$1)&gt;0, FT$2, 0)</f>
        <v>0</v>
      </c>
      <c r="FU51" s="232">
        <f>IF(COUNTIF($BE51:$BG51, $GP$1)&gt;0, FU$2, 0)</f>
        <v>0</v>
      </c>
      <c r="FV51" s="233">
        <f>IF(COUNTIF($BH51:$BJ51, $GP$1)&gt;0, FV$2, 0)</f>
        <v>0</v>
      </c>
      <c r="FW51" s="233">
        <f>IF(COUNTIF($BK51:$BM51, $GP$1)&gt;0, FW$2, 0)</f>
        <v>0</v>
      </c>
      <c r="FX51" s="233">
        <f>IF(COUNTIF($BN51:$BP51, $GP$1)&gt;0, FX$2, 0)</f>
        <v>0</v>
      </c>
      <c r="FY51" s="233">
        <f>IF(COUNTIF($BQ51:$BS51, $GP$1)&gt;0, FY$2, 0)</f>
        <v>0</v>
      </c>
      <c r="FZ51" s="233">
        <f>IF(COUNTIF($BT51:$BV51, $GP$1)&gt;0, FZ$2, 0)</f>
        <v>0</v>
      </c>
      <c r="GA51" s="233">
        <f>IF(COUNTIF($BW51:$BY51, $GP$1)&gt;0, GA$2, 0)</f>
        <v>0</v>
      </c>
      <c r="GB51" s="233">
        <f>IF(COUNTIF($BZ51:$CB51, $GP$1)&gt;0, GB$2, 0)</f>
        <v>0</v>
      </c>
      <c r="GC51" s="233">
        <f>IF(COUNTIF($CC51:$CE51, $GP$1)&gt;0, GC$2, 0)</f>
        <v>0</v>
      </c>
      <c r="GD51" s="234">
        <f>IF(COUNTIF($CF51:$CH51, $GP$1)&gt;0, GD$2, 0)</f>
        <v>0</v>
      </c>
      <c r="GE51" s="235">
        <f>IF(COUNTIF($CI51:$CK51, $GP$1)&gt;0, GE$2, 0)</f>
        <v>0</v>
      </c>
      <c r="GF51" s="235">
        <f>IF(COUNTIF($CL51:$CN51, $GP$1)&gt;0, GF$2, 0)</f>
        <v>0</v>
      </c>
      <c r="GG51" s="235">
        <f>IF(COUNTIF($CO51:$CQ51, $GP$1)&gt;0, GG$2, 0)</f>
        <v>0</v>
      </c>
      <c r="GH51" s="235">
        <f>IF(COUNTIF($CR51:$CT51, $GP$1)&gt;0, GH$2, 0)</f>
        <v>0</v>
      </c>
      <c r="GI51" s="235">
        <f>IF(COUNTIF($CU51:$CW51, $GP$1)&gt;0, GI$2, 0)</f>
        <v>0</v>
      </c>
      <c r="GJ51" s="235">
        <f>IF(COUNTIF($CX51:$CZ51, $GP$1)&gt;0, GJ$2, 0)</f>
        <v>0</v>
      </c>
      <c r="GK51" s="235">
        <f>IF(COUNTIF($DA51:$DC51, $GP$1)&gt;0, GK$2, 0)</f>
        <v>0</v>
      </c>
      <c r="GL51" s="235">
        <f>IF(COUNTIF($DD51:$DF51, $GP$1)&gt;0, GL$2, 0)</f>
        <v>0</v>
      </c>
      <c r="GM51" s="235">
        <f>IF(COUNTIF($DG51:$DI51, $GP$1)&gt;0, GM$2, 0)</f>
        <v>0</v>
      </c>
      <c r="GN51" s="235">
        <f>IF(COUNTIF($DJ51:$DL51, $GP$1)&gt;0, GN$2, 0)</f>
        <v>0</v>
      </c>
      <c r="GO51" s="235">
        <f>IF(COUNTIF($DM51:$DO51, $GP$1)&gt;0, GO$2, 0)</f>
        <v>0</v>
      </c>
      <c r="GP51" s="236">
        <f t="shared" si="169"/>
        <v>0</v>
      </c>
      <c r="GQ51" s="237">
        <f t="shared" si="170"/>
        <v>0</v>
      </c>
      <c r="GR51" s="229">
        <f t="shared" si="171"/>
        <v>0</v>
      </c>
      <c r="GS51" s="229">
        <f t="shared" si="172"/>
        <v>0</v>
      </c>
      <c r="GT51" s="229">
        <f t="shared" si="173"/>
        <v>0</v>
      </c>
      <c r="GU51" s="229">
        <f t="shared" si="174"/>
        <v>0</v>
      </c>
      <c r="GV51" s="230">
        <f>IF(COUNTIF($AD51:$AF51, $HZ$1)&gt;0, GV$2, 0)</f>
        <v>0</v>
      </c>
      <c r="GW51" s="231">
        <f>IF(COUNTIF($AG51:$AI51, $HZ$1)&gt;0, GW$2, 0)</f>
        <v>0</v>
      </c>
      <c r="GX51" s="231">
        <f>IF(COUNTIF($AJ51:$AL51, $HZ$1)&gt;0, GX$2, 0)</f>
        <v>0</v>
      </c>
      <c r="GY51" s="231">
        <f>IF(COUNTIF($AM51:$AO51, $HZ$1)&gt;0, GY$2, 0)</f>
        <v>0</v>
      </c>
      <c r="GZ51" s="231">
        <f>IF(COUNTIF($AP51:$AR51, $HZ$1)&gt;0, GZ$2, 0)</f>
        <v>0</v>
      </c>
      <c r="HA51" s="231">
        <f>IF(COUNTIF($AS51:$AU51, $HZ$1)&gt;0, HA$2, 0)</f>
        <v>0</v>
      </c>
      <c r="HB51" s="231">
        <f>IF(COUNTIF($AV51:$AX51, $HZ$1)&gt;0, HB$2, 0)</f>
        <v>0</v>
      </c>
      <c r="HC51" s="231">
        <f>IF(COUNTIF($AY51:$BA51, $HZ$1)&gt;0, HC$2, 0)</f>
        <v>0</v>
      </c>
      <c r="HD51" s="231">
        <f>IF(COUNTIF($BB51:$BD51, $HZ$1)&gt;0, HD$2, 0)</f>
        <v>0</v>
      </c>
      <c r="HE51" s="232">
        <f>IF(COUNTIF($BE51:$BG51, $HZ$1)&gt;0, HE$2, 0)</f>
        <v>0</v>
      </c>
      <c r="HF51" s="233">
        <f>IF(COUNTIF($BH51:$BJ51, $HZ$1)&gt;0, HF$2, 0)</f>
        <v>0</v>
      </c>
      <c r="HG51" s="233">
        <f>IF(COUNTIF($BK51:$BM51, $HZ$1)&gt;0, HG$2, 0)</f>
        <v>0</v>
      </c>
      <c r="HH51" s="233">
        <f>IF(COUNTIF($BN51:$BP51, $HZ$1)&gt;0, HH$2, 0)</f>
        <v>0</v>
      </c>
      <c r="HI51" s="233">
        <f>IF(COUNTIF($BQ51:$BS51, $HZ$1)&gt;0, HI$2, 0)</f>
        <v>0</v>
      </c>
      <c r="HJ51" s="233">
        <f>IF(COUNTIF($BT51:$BV51, $HZ$1)&gt;0, HJ$2, 0)</f>
        <v>0</v>
      </c>
      <c r="HK51" s="233">
        <f>IF(COUNTIF($BW51:$BY51, $HZ$1)&gt;0, HK$2, 0)</f>
        <v>0</v>
      </c>
      <c r="HL51" s="233">
        <f>IF(COUNTIF($BZ51:$CB51, $HZ$1)&gt;0, HL$2, 0)</f>
        <v>0</v>
      </c>
      <c r="HM51" s="233">
        <f>IF(COUNTIF($CC51:$CE51, $HZ$1)&gt;0, HM$2, 0)</f>
        <v>0</v>
      </c>
      <c r="HN51" s="234">
        <f>IF(COUNTIF($CF51:$CH51, $HZ$1)&gt;0, HN$2, 0)</f>
        <v>0</v>
      </c>
      <c r="HO51" s="235">
        <f>IF(COUNTIF($CI51:$CK51, $HZ$1)&gt;0, HO$2, 0)</f>
        <v>0</v>
      </c>
      <c r="HP51" s="235">
        <f>IF(COUNTIF($CL51:$CN51, $HZ$1)&gt;0, HP$2, 0)</f>
        <v>0</v>
      </c>
      <c r="HQ51" s="235">
        <f>IF(COUNTIF($CO51:$CQ51, $HZ$1)&gt;0, HQ$2, 0)</f>
        <v>0</v>
      </c>
      <c r="HR51" s="235">
        <f>IF(COUNTIF($CR51:$CT51, $HZ$1)&gt;0, HR$2, 0)</f>
        <v>0</v>
      </c>
      <c r="HS51" s="235">
        <f>IF(COUNTIF($CU51:$CW51, $HZ$1)&gt;0, HS$2, 0)</f>
        <v>0</v>
      </c>
      <c r="HT51" s="235">
        <f>IF(COUNTIF($CX51:$CZ51, $HZ$1)&gt;0, HT$2, 0)</f>
        <v>0</v>
      </c>
      <c r="HU51" s="235">
        <f>IF(COUNTIF($DA51:$DC51, $HZ$1)&gt;0, HU$2, 0)</f>
        <v>0</v>
      </c>
      <c r="HV51" s="235">
        <f>IF(COUNTIF($DD51:$DF51, $HZ$1)&gt;0, HV$2, 0)</f>
        <v>0</v>
      </c>
      <c r="HW51" s="235">
        <f>IF(COUNTIF($DG51:$DI51, $HZ$1)&gt;0, HW$2, 0)</f>
        <v>0</v>
      </c>
      <c r="HX51" s="235">
        <f>IF(COUNTIF($DJ51:$DL51, $HZ$1)&gt;0, HX$2, 0)</f>
        <v>0</v>
      </c>
      <c r="HY51" s="235">
        <f>IF(COUNTIF($DM51:$DO51, $HZ$1)&gt;0, HY$2, 0)</f>
        <v>0</v>
      </c>
      <c r="HZ51" s="236">
        <f t="shared" si="175"/>
        <v>0</v>
      </c>
      <c r="IA51" s="238"/>
      <c r="IB51" s="237">
        <f t="shared" si="176"/>
        <v>0</v>
      </c>
      <c r="IC51" s="229">
        <f t="shared" si="177"/>
        <v>0</v>
      </c>
      <c r="ID51" s="229">
        <f t="shared" si="178"/>
        <v>0</v>
      </c>
      <c r="IE51" s="229">
        <f t="shared" si="179"/>
        <v>0</v>
      </c>
      <c r="IF51" s="229">
        <f t="shared" si="180"/>
        <v>0</v>
      </c>
      <c r="IG51" s="230">
        <f>IF(MAX($AD51:$AF51)&gt;=40, IG$2, 0)</f>
        <v>0</v>
      </c>
      <c r="IH51" s="231">
        <f>IF(MAX($AG51:$AI51)&gt;=40, IH$2, 0)</f>
        <v>0</v>
      </c>
      <c r="II51" s="231">
        <f>IF(MAX($AJ51:$AL51)&gt;=40, II$2, 0)</f>
        <v>0</v>
      </c>
      <c r="IJ51" s="231">
        <f>IF(MAX($AM51:$AO51)&gt;=40, IJ$2, 0)</f>
        <v>0</v>
      </c>
      <c r="IK51" s="231">
        <f>IF(MAX($AP51:$AR51)&gt;=40, IK$2, 0)</f>
        <v>0</v>
      </c>
      <c r="IL51" s="231">
        <f>IF(MAX($AS51:$AU51)&gt;=40, IL$2, 0)</f>
        <v>0</v>
      </c>
      <c r="IM51" s="231">
        <f>IF(MAX($AV51:$AX51)&gt;=40, IM$2, 0)</f>
        <v>0</v>
      </c>
      <c r="IN51" s="231">
        <f>IF(MAX($AY51:$BA51)&gt;=40, IN$2, 0)</f>
        <v>0</v>
      </c>
      <c r="IO51" s="231">
        <f>IF(MAX($BB51:$BD51)&gt;=40, IO$2, 0)</f>
        <v>0</v>
      </c>
      <c r="IP51" s="232">
        <f>IF(MAX($BE51:$BG51)&gt;=40, IP$2, 0)</f>
        <v>0</v>
      </c>
      <c r="IQ51" s="233">
        <f>IF(MAX($BH51:$BJ51)&gt;=40, IQ$2, 0)</f>
        <v>0</v>
      </c>
      <c r="IR51" s="233">
        <f>IF(MAX($BK51:$BM51)&gt;=40, IR$2, 0)</f>
        <v>0</v>
      </c>
      <c r="IS51" s="233">
        <f>IF(MAX($BN51:$BP51)&gt;=40, IS$2, 0)</f>
        <v>0</v>
      </c>
      <c r="IT51" s="233">
        <f>IF(MAX($BQ51:$BS51)&gt;=40, IT$2, 0)</f>
        <v>0</v>
      </c>
      <c r="IU51" s="233">
        <f>IF(MAX($BT51:$BV51)&gt;=40, IU$2, 0)</f>
        <v>0</v>
      </c>
      <c r="IV51" s="233">
        <f>IF(MAX($BW51:$BY51)&gt;=40, IV$2, 0)</f>
        <v>0</v>
      </c>
      <c r="IW51" s="233">
        <f>IF(MAX($BZ51:$CB51)&gt;=40, IW$2, 0)</f>
        <v>0</v>
      </c>
      <c r="IX51" s="233">
        <f>IF(MAX($CC51:$CE51)&gt;=40, IX$2, 0)</f>
        <v>0</v>
      </c>
      <c r="IY51" s="234">
        <f>IF(MAX($CF51:$CH51)&gt;=40, IY$2, 0)</f>
        <v>0</v>
      </c>
      <c r="IZ51" s="235">
        <f>IF(MAX($CI51:$CK51)&gt;=40, IZ$2, 0)</f>
        <v>0</v>
      </c>
      <c r="JA51" s="235">
        <f>IF(MAX($CL51:$CN51)&gt;=40, JA$2, 0)</f>
        <v>0</v>
      </c>
      <c r="JB51" s="235">
        <f>IF(MAX($CO51:$CQ51)&gt;=40, JB$2, 0)</f>
        <v>0</v>
      </c>
      <c r="JC51" s="235">
        <f>IF(MAX($CR51:$CT51)&gt;=40, JC$2, 0)</f>
        <v>0</v>
      </c>
      <c r="JD51" s="235">
        <f>IF(MAX($CU51:$CW51)&gt;=40, JD$2, 0)</f>
        <v>0</v>
      </c>
      <c r="JE51" s="235">
        <f>IF(MAX($CX51:$CZ51)&gt;=40, JE$2, 0)</f>
        <v>0</v>
      </c>
      <c r="JF51" s="235">
        <f>IF(MAX($DA51:$DC51)&gt;=40, JF$2, 0)</f>
        <v>0</v>
      </c>
      <c r="JG51" s="235">
        <f>IF(MAX($DD51:$DF51)&gt;=40, JG$2, 0)</f>
        <v>0</v>
      </c>
      <c r="JH51" s="235">
        <f>IF(MAX($DG51:$DI51)&gt;=40, JH$2, 0)</f>
        <v>0</v>
      </c>
      <c r="JI51" s="235">
        <f>IF(MAX($DJ51:$DL51)&gt;=40, JI$2, 0)</f>
        <v>0</v>
      </c>
      <c r="JJ51" s="235">
        <f>IF(MAX($DM51:$DO51)&gt;=40, JJ$2, 0)</f>
        <v>0</v>
      </c>
      <c r="JK51" s="392">
        <f>SUM(IG51:IW51, IY51:JJ51)</f>
        <v>0</v>
      </c>
      <c r="JL51" s="392">
        <f>SUM(IB51:IF51, IX51)</f>
        <v>0</v>
      </c>
    </row>
    <row r="52" spans="2:272" ht="15" customHeight="1" x14ac:dyDescent="0.25">
      <c r="B52" s="368">
        <v>3</v>
      </c>
      <c r="C52" s="12"/>
      <c r="D52" s="399"/>
      <c r="E52" s="17"/>
      <c r="F52" s="6"/>
      <c r="G52" s="17"/>
      <c r="H52" s="17"/>
      <c r="I52" s="20"/>
      <c r="J52" s="6"/>
      <c r="K52" s="6"/>
      <c r="L52" s="400"/>
      <c r="M52" s="401"/>
      <c r="N52" s="21"/>
      <c r="O52" s="103"/>
      <c r="P52" s="103"/>
      <c r="Q52" s="267"/>
      <c r="R52" s="21"/>
      <c r="S52" s="103"/>
      <c r="T52" s="103"/>
      <c r="U52" s="283"/>
      <c r="V52" s="21"/>
      <c r="W52" s="103"/>
      <c r="X52" s="103"/>
      <c r="Y52" s="267"/>
      <c r="Z52" s="21"/>
      <c r="AA52" s="267"/>
      <c r="AB52" s="21"/>
      <c r="AC52" s="267"/>
      <c r="AD52" s="21"/>
      <c r="AE52" s="103"/>
      <c r="AF52" s="267"/>
      <c r="AG52" s="21"/>
      <c r="AH52" s="103"/>
      <c r="AI52" s="267"/>
      <c r="AJ52" s="21"/>
      <c r="AK52" s="103"/>
      <c r="AL52" s="267"/>
      <c r="AM52" s="21"/>
      <c r="AN52" s="103"/>
      <c r="AO52" s="267"/>
      <c r="AP52" s="21"/>
      <c r="AQ52" s="103"/>
      <c r="AR52" s="267"/>
      <c r="AS52" s="21"/>
      <c r="AT52" s="103"/>
      <c r="AU52" s="267"/>
      <c r="AV52" s="21"/>
      <c r="AW52" s="103"/>
      <c r="AX52" s="267"/>
      <c r="AY52" s="21"/>
      <c r="AZ52" s="103"/>
      <c r="BA52" s="267"/>
      <c r="BB52" s="21"/>
      <c r="BC52" s="103"/>
      <c r="BD52" s="267"/>
      <c r="BE52" s="21"/>
      <c r="BF52" s="103"/>
      <c r="BG52" s="267"/>
      <c r="BH52" s="21"/>
      <c r="BI52" s="103"/>
      <c r="BJ52" s="267"/>
      <c r="BK52" s="21"/>
      <c r="BL52" s="103"/>
      <c r="BM52" s="267"/>
      <c r="BN52" s="21"/>
      <c r="BO52" s="103"/>
      <c r="BP52" s="267"/>
      <c r="BQ52" s="21"/>
      <c r="BR52" s="103"/>
      <c r="BS52" s="267"/>
      <c r="BT52" s="21"/>
      <c r="BU52" s="103"/>
      <c r="BV52" s="267"/>
      <c r="BW52" s="21"/>
      <c r="BX52" s="103"/>
      <c r="BY52" s="267"/>
      <c r="BZ52" s="21"/>
      <c r="CA52" s="103"/>
      <c r="CB52" s="267"/>
      <c r="CC52" s="21"/>
      <c r="CD52" s="284"/>
      <c r="CE52" s="267"/>
      <c r="CF52" s="21"/>
      <c r="CG52" s="103"/>
      <c r="CH52" s="267"/>
      <c r="CI52" s="21"/>
      <c r="CJ52" s="103"/>
      <c r="CK52" s="267"/>
      <c r="CL52" s="21"/>
      <c r="CM52" s="103"/>
      <c r="CN52" s="103"/>
      <c r="CO52" s="103"/>
      <c r="CP52" s="103"/>
      <c r="CQ52" s="267"/>
      <c r="CR52" s="21"/>
      <c r="CS52" s="103"/>
      <c r="CT52" s="267"/>
      <c r="CU52" s="21"/>
      <c r="CV52" s="103"/>
      <c r="CW52" s="267"/>
      <c r="CX52" s="21"/>
      <c r="CY52" s="103"/>
      <c r="CZ52" s="267"/>
      <c r="DA52" s="21"/>
      <c r="DB52" s="103"/>
      <c r="DC52" s="267"/>
      <c r="DD52" s="21"/>
      <c r="DE52" s="103"/>
      <c r="DF52" s="267"/>
      <c r="DG52" s="21"/>
      <c r="DH52" s="103"/>
      <c r="DI52" s="267"/>
      <c r="DJ52" s="21"/>
      <c r="DK52" s="103"/>
      <c r="DL52" s="267"/>
      <c r="DM52" s="21"/>
      <c r="DN52" s="103"/>
      <c r="DO52" s="267"/>
      <c r="DP52" s="213"/>
      <c r="DQ52" s="212"/>
      <c r="DR52" s="212"/>
      <c r="DS52" s="279" t="e">
        <f>AVERAGE(BE52:DI52)</f>
        <v>#DIV/0!</v>
      </c>
      <c r="DT52" s="214"/>
      <c r="DU52" s="215" t="e">
        <f t="shared" si="157"/>
        <v>#DIV/0!</v>
      </c>
      <c r="DV52" s="58">
        <f>COUNTIF(N52:DI52, DV$1)+COUNTIF(N52:DI52, DV$2)</f>
        <v>0</v>
      </c>
      <c r="DW52" s="228">
        <f t="shared" si="158"/>
        <v>0</v>
      </c>
      <c r="DX52" s="229">
        <f t="shared" si="159"/>
        <v>0</v>
      </c>
      <c r="DY52" s="229">
        <f t="shared" si="160"/>
        <v>0</v>
      </c>
      <c r="DZ52" s="229">
        <f t="shared" si="161"/>
        <v>0</v>
      </c>
      <c r="EA52" s="229">
        <f t="shared" si="162"/>
        <v>0</v>
      </c>
      <c r="EB52" s="230">
        <f>IF(COUNTIF($AD52:$AF52, $FF$1)&gt;0, EB$2, 0)</f>
        <v>0</v>
      </c>
      <c r="EC52" s="231">
        <f>IF(COUNTIF($AG52:$AI52, $FF$1)&gt;0, EC$2, 0)</f>
        <v>0</v>
      </c>
      <c r="ED52" s="231">
        <f>IF(COUNTIF($AJ52:$AL52, $FF$1)&gt;0, ED$2, 0)</f>
        <v>0</v>
      </c>
      <c r="EE52" s="231">
        <f>IF(COUNTIF($AM52:$AO52, $FF$1)&gt;0, EE$2, 0)</f>
        <v>0</v>
      </c>
      <c r="EF52" s="231">
        <f>IF(COUNTIF($AP52:$AR52, $FF$1)&gt;0, EF$2, 0)</f>
        <v>0</v>
      </c>
      <c r="EG52" s="231">
        <f>IF(COUNTIF($AS52:$AU52, $FF$1)&gt;0, EG$2, 0)</f>
        <v>0</v>
      </c>
      <c r="EH52" s="231">
        <f>IF(COUNTIF($AV52:$AX52, $FF$1)&gt;0, EH$2, 0)</f>
        <v>0</v>
      </c>
      <c r="EI52" s="231">
        <f>IF(COUNTIF($AY52:$BA52, $FF$1)&gt;0, EI$2, 0)</f>
        <v>0</v>
      </c>
      <c r="EJ52" s="231">
        <f>IF(COUNTIF($BB52:$BD52, $FF$1)&gt;0, EJ$2, 0)</f>
        <v>0</v>
      </c>
      <c r="EK52" s="232">
        <f>IF(COUNTIF($BE52:$BG52, $FF$1)&gt;0, EK$2, 0)</f>
        <v>0</v>
      </c>
      <c r="EL52" s="233">
        <f>IF(COUNTIF($BH52:$BJ52, $FF$1)&gt;0, EL$2, 0)</f>
        <v>0</v>
      </c>
      <c r="EM52" s="233">
        <f>IF(COUNTIF($BK52:$BM52, $FF$1)&gt;0, EM$2, 0)</f>
        <v>0</v>
      </c>
      <c r="EN52" s="233">
        <f>IF(COUNTIF($BN52:$BP52, $FF$1)&gt;0, EN$2, 0)</f>
        <v>0</v>
      </c>
      <c r="EO52" s="233">
        <f>IF(COUNTIF($BQ52:$BS52, $FF$1)&gt;0, EO$2, 0)</f>
        <v>0</v>
      </c>
      <c r="EP52" s="233">
        <f>IF(COUNTIF($BT52:$BV52, $FF$1)&gt;0, EP$2, 0)</f>
        <v>0</v>
      </c>
      <c r="EQ52" s="233">
        <f>IF(COUNTIF($BW52:$BY52, $FF$1)&gt;0, EQ$2, 0)</f>
        <v>0</v>
      </c>
      <c r="ER52" s="233">
        <f>IF(COUNTIF($BZ52:$CB52, $FF$1)&gt;0, ER$2, 0)</f>
        <v>0</v>
      </c>
      <c r="ES52" s="233">
        <f>IF(COUNTIF($CC52:$CE52, $FF$1)&gt;0, ES$2, 0)</f>
        <v>0</v>
      </c>
      <c r="ET52" s="234">
        <f>IF(COUNTIF($CF52:$CH52, $FF$1)&gt;0, ET$2, 0)</f>
        <v>0</v>
      </c>
      <c r="EU52" s="235">
        <f>IF(COUNTIF($CI52:$CK52, $FF$1)&gt;0, EU$2, 0)</f>
        <v>0</v>
      </c>
      <c r="EV52" s="235">
        <f>IF(COUNTIF($CL52:$CN52, $FF$1)&gt;0, EV$2, 0)</f>
        <v>0</v>
      </c>
      <c r="EW52" s="235">
        <f>IF(COUNTIF($CO52:$CQ52, $FF$1)&gt;0, EW$2, 0)</f>
        <v>0</v>
      </c>
      <c r="EX52" s="235">
        <f>IF(COUNTIF($CR52:$CT52, $FF$1)&gt;0, EX$2, 0)</f>
        <v>0</v>
      </c>
      <c r="EY52" s="235">
        <f>IF(COUNTIF($CU52:$CW52, $FF$1)&gt;0, EY$2, 0)</f>
        <v>0</v>
      </c>
      <c r="EZ52" s="235">
        <f>IF(COUNTIF($CX52:$CZ52, $FF$1)&gt;0, EZ$2, 0)</f>
        <v>0</v>
      </c>
      <c r="FA52" s="235">
        <f>IF(COUNTIF($DA52:$DC52, $FF$1)&gt;0, FA$2, 0)</f>
        <v>0</v>
      </c>
      <c r="FB52" s="235">
        <f>IF(COUNTIF($DD52:$DF52, $FF$1)&gt;0, FB$2, 0)</f>
        <v>0</v>
      </c>
      <c r="FC52" s="235">
        <f>IF(COUNTIF($DG52:$DI52, $FF$1)&gt;0, FC$2, 0)</f>
        <v>0</v>
      </c>
      <c r="FD52" s="235">
        <f>IF(COUNTIF($DJ52:$DL52, $FF$1)&gt;0, FD$2, 0)</f>
        <v>0</v>
      </c>
      <c r="FE52" s="235">
        <f>IF(COUNTIF($DM52:$DO52, $FF$1)&gt;0, FE$2, 0)</f>
        <v>0</v>
      </c>
      <c r="FF52" s="236">
        <f t="shared" si="163"/>
        <v>0</v>
      </c>
      <c r="FG52" s="237">
        <f t="shared" si="164"/>
        <v>0</v>
      </c>
      <c r="FH52" s="229">
        <f t="shared" si="165"/>
        <v>0</v>
      </c>
      <c r="FI52" s="229">
        <f t="shared" si="166"/>
        <v>0</v>
      </c>
      <c r="FJ52" s="229">
        <f t="shared" si="167"/>
        <v>0</v>
      </c>
      <c r="FK52" s="229">
        <f t="shared" si="168"/>
        <v>0</v>
      </c>
      <c r="FL52" s="230">
        <f>IF(COUNTIF($AD52:$AF52, $GP$1)&gt;0, FL$2, 0)</f>
        <v>0</v>
      </c>
      <c r="FM52" s="231">
        <f>IF(COUNTIF($AG52:$AI52, $GP$1)&gt;0, FM$2, 0)</f>
        <v>0</v>
      </c>
      <c r="FN52" s="231">
        <f>IF(COUNTIF($AJ52:$AL52, $GP$1)&gt;0, FN$2, 0)</f>
        <v>0</v>
      </c>
      <c r="FO52" s="231">
        <f>IF(COUNTIF($AM52:$AO52, $GP$1)&gt;0, FO$2, 0)</f>
        <v>0</v>
      </c>
      <c r="FP52" s="231">
        <f>IF(COUNTIF($AP52:$AR52, $GP$1)&gt;0, FP$2, 0)</f>
        <v>0</v>
      </c>
      <c r="FQ52" s="231">
        <f>IF(COUNTIF($AS52:$AU52, $GP$1)&gt;0, FQ$2, 0)</f>
        <v>0</v>
      </c>
      <c r="FR52" s="231">
        <f>IF(COUNTIF($AV52:$AX52, $GP$1)&gt;0, FR$2, 0)</f>
        <v>0</v>
      </c>
      <c r="FS52" s="231">
        <f>IF(COUNTIF($AY52:$BA52, $GP$1)&gt;0, FS$2, 0)</f>
        <v>0</v>
      </c>
      <c r="FT52" s="231">
        <f>IF(COUNTIF($BB52:$BD52, $GP$1)&gt;0, FT$2, 0)</f>
        <v>0</v>
      </c>
      <c r="FU52" s="232">
        <f>IF(COUNTIF($BE52:$BG52, $GP$1)&gt;0, FU$2, 0)</f>
        <v>0</v>
      </c>
      <c r="FV52" s="233">
        <f>IF(COUNTIF($BH52:$BJ52, $GP$1)&gt;0, FV$2, 0)</f>
        <v>0</v>
      </c>
      <c r="FW52" s="233">
        <f>IF(COUNTIF($BK52:$BM52, $GP$1)&gt;0, FW$2, 0)</f>
        <v>0</v>
      </c>
      <c r="FX52" s="233">
        <f>IF(COUNTIF($BN52:$BP52, $GP$1)&gt;0, FX$2, 0)</f>
        <v>0</v>
      </c>
      <c r="FY52" s="233">
        <f>IF(COUNTIF($BQ52:$BS52, $GP$1)&gt;0, FY$2, 0)</f>
        <v>0</v>
      </c>
      <c r="FZ52" s="233">
        <f>IF(COUNTIF($BT52:$BV52, $GP$1)&gt;0, FZ$2, 0)</f>
        <v>0</v>
      </c>
      <c r="GA52" s="233">
        <f>IF(COUNTIF($BW52:$BY52, $GP$1)&gt;0, GA$2, 0)</f>
        <v>0</v>
      </c>
      <c r="GB52" s="233">
        <f>IF(COUNTIF($BZ52:$CB52, $GP$1)&gt;0, GB$2, 0)</f>
        <v>0</v>
      </c>
      <c r="GC52" s="233">
        <f>IF(COUNTIF($CC52:$CE52, $GP$1)&gt;0, GC$2, 0)</f>
        <v>0</v>
      </c>
      <c r="GD52" s="234">
        <f>IF(COUNTIF($CF52:$CH52, $GP$1)&gt;0, GD$2, 0)</f>
        <v>0</v>
      </c>
      <c r="GE52" s="235">
        <f>IF(COUNTIF($CI52:$CK52, $GP$1)&gt;0, GE$2, 0)</f>
        <v>0</v>
      </c>
      <c r="GF52" s="235">
        <f>IF(COUNTIF($CL52:$CN52, $GP$1)&gt;0, GF$2, 0)</f>
        <v>0</v>
      </c>
      <c r="GG52" s="235">
        <f>IF(COUNTIF($CO52:$CQ52, $GP$1)&gt;0, GG$2, 0)</f>
        <v>0</v>
      </c>
      <c r="GH52" s="235">
        <f>IF(COUNTIF($CR52:$CT52, $GP$1)&gt;0, GH$2, 0)</f>
        <v>0</v>
      </c>
      <c r="GI52" s="235">
        <f>IF(COUNTIF($CU52:$CW52, $GP$1)&gt;0, GI$2, 0)</f>
        <v>0</v>
      </c>
      <c r="GJ52" s="235">
        <f>IF(COUNTIF($CX52:$CZ52, $GP$1)&gt;0, GJ$2, 0)</f>
        <v>0</v>
      </c>
      <c r="GK52" s="235">
        <f>IF(COUNTIF($DA52:$DC52, $GP$1)&gt;0, GK$2, 0)</f>
        <v>0</v>
      </c>
      <c r="GL52" s="235">
        <f>IF(COUNTIF($DD52:$DF52, $GP$1)&gt;0, GL$2, 0)</f>
        <v>0</v>
      </c>
      <c r="GM52" s="235">
        <f>IF(COUNTIF($DG52:$DI52, $GP$1)&gt;0, GM$2, 0)</f>
        <v>0</v>
      </c>
      <c r="GN52" s="235">
        <f>IF(COUNTIF($DJ52:$DL52, $GP$1)&gt;0, GN$2, 0)</f>
        <v>0</v>
      </c>
      <c r="GO52" s="235">
        <f>IF(COUNTIF($DM52:$DO52, $GP$1)&gt;0, GO$2, 0)</f>
        <v>0</v>
      </c>
      <c r="GP52" s="236">
        <f t="shared" si="169"/>
        <v>0</v>
      </c>
      <c r="GQ52" s="237">
        <f t="shared" si="170"/>
        <v>0</v>
      </c>
      <c r="GR52" s="229">
        <f t="shared" si="171"/>
        <v>0</v>
      </c>
      <c r="GS52" s="229">
        <f t="shared" si="172"/>
        <v>0</v>
      </c>
      <c r="GT52" s="229">
        <f t="shared" si="173"/>
        <v>0</v>
      </c>
      <c r="GU52" s="229">
        <f t="shared" si="174"/>
        <v>0</v>
      </c>
      <c r="GV52" s="230">
        <f>IF(COUNTIF($AD52:$AF52, $HZ$1)&gt;0, GV$2, 0)</f>
        <v>0</v>
      </c>
      <c r="GW52" s="231">
        <f>IF(COUNTIF($AG52:$AI52, $HZ$1)&gt;0, GW$2, 0)</f>
        <v>0</v>
      </c>
      <c r="GX52" s="231">
        <f>IF(COUNTIF($AJ52:$AL52, $HZ$1)&gt;0, GX$2, 0)</f>
        <v>0</v>
      </c>
      <c r="GY52" s="231">
        <f>IF(COUNTIF($AM52:$AO52, $HZ$1)&gt;0, GY$2, 0)</f>
        <v>0</v>
      </c>
      <c r="GZ52" s="231">
        <f>IF(COUNTIF($AP52:$AR52, $HZ$1)&gt;0, GZ$2, 0)</f>
        <v>0</v>
      </c>
      <c r="HA52" s="231">
        <f>IF(COUNTIF($AS52:$AU52, $HZ$1)&gt;0, HA$2, 0)</f>
        <v>0</v>
      </c>
      <c r="HB52" s="231">
        <f>IF(COUNTIF($AV52:$AX52, $HZ$1)&gt;0, HB$2, 0)</f>
        <v>0</v>
      </c>
      <c r="HC52" s="231">
        <f>IF(COUNTIF($AY52:$BA52, $HZ$1)&gt;0, HC$2, 0)</f>
        <v>0</v>
      </c>
      <c r="HD52" s="231">
        <f>IF(COUNTIF($BB52:$BD52, $HZ$1)&gt;0, HD$2, 0)</f>
        <v>0</v>
      </c>
      <c r="HE52" s="232">
        <f>IF(COUNTIF($BE52:$BG52, $HZ$1)&gt;0, HE$2, 0)</f>
        <v>0</v>
      </c>
      <c r="HF52" s="233">
        <f>IF(COUNTIF($BH52:$BJ52, $HZ$1)&gt;0, HF$2, 0)</f>
        <v>0</v>
      </c>
      <c r="HG52" s="233">
        <f>IF(COUNTIF($BK52:$BM52, $HZ$1)&gt;0, HG$2, 0)</f>
        <v>0</v>
      </c>
      <c r="HH52" s="233">
        <f>IF(COUNTIF($BN52:$BP52, $HZ$1)&gt;0, HH$2, 0)</f>
        <v>0</v>
      </c>
      <c r="HI52" s="233">
        <f>IF(COUNTIF($BQ52:$BS52, $HZ$1)&gt;0, HI$2, 0)</f>
        <v>0</v>
      </c>
      <c r="HJ52" s="233">
        <f>IF(COUNTIF($BT52:$BV52, $HZ$1)&gt;0, HJ$2, 0)</f>
        <v>0</v>
      </c>
      <c r="HK52" s="233">
        <f>IF(COUNTIF($BW52:$BY52, $HZ$1)&gt;0, HK$2, 0)</f>
        <v>0</v>
      </c>
      <c r="HL52" s="233">
        <f>IF(COUNTIF($BZ52:$CB52, $HZ$1)&gt;0, HL$2, 0)</f>
        <v>0</v>
      </c>
      <c r="HM52" s="233">
        <f>IF(COUNTIF($CC52:$CE52, $HZ$1)&gt;0, HM$2, 0)</f>
        <v>0</v>
      </c>
      <c r="HN52" s="234">
        <f>IF(COUNTIF($CF52:$CH52, $HZ$1)&gt;0, HN$2, 0)</f>
        <v>0</v>
      </c>
      <c r="HO52" s="235">
        <f>IF(COUNTIF($CI52:$CK52, $HZ$1)&gt;0, HO$2, 0)</f>
        <v>0</v>
      </c>
      <c r="HP52" s="235">
        <f>IF(COUNTIF($CL52:$CN52, $HZ$1)&gt;0, HP$2, 0)</f>
        <v>0</v>
      </c>
      <c r="HQ52" s="235">
        <f>IF(COUNTIF($CO52:$CQ52, $HZ$1)&gt;0, HQ$2, 0)</f>
        <v>0</v>
      </c>
      <c r="HR52" s="235">
        <f>IF(COUNTIF($CR52:$CT52, $HZ$1)&gt;0, HR$2, 0)</f>
        <v>0</v>
      </c>
      <c r="HS52" s="235">
        <f>IF(COUNTIF($CU52:$CW52, $HZ$1)&gt;0, HS$2, 0)</f>
        <v>0</v>
      </c>
      <c r="HT52" s="235">
        <f>IF(COUNTIF($CX52:$CZ52, $HZ$1)&gt;0, HT$2, 0)</f>
        <v>0</v>
      </c>
      <c r="HU52" s="235">
        <f>IF(COUNTIF($DA52:$DC52, $HZ$1)&gt;0, HU$2, 0)</f>
        <v>0</v>
      </c>
      <c r="HV52" s="235">
        <f>IF(COUNTIF($DD52:$DF52, $HZ$1)&gt;0, HV$2, 0)</f>
        <v>0</v>
      </c>
      <c r="HW52" s="235">
        <f>IF(COUNTIF($DG52:$DI52, $HZ$1)&gt;0, HW$2, 0)</f>
        <v>0</v>
      </c>
      <c r="HX52" s="235">
        <f>IF(COUNTIF($DJ52:$DL52, $HZ$1)&gt;0, HX$2, 0)</f>
        <v>0</v>
      </c>
      <c r="HY52" s="235">
        <f>IF(COUNTIF($DM52:$DO52, $HZ$1)&gt;0, HY$2, 0)</f>
        <v>0</v>
      </c>
      <c r="HZ52" s="236">
        <f t="shared" si="175"/>
        <v>0</v>
      </c>
      <c r="IA52" s="238"/>
      <c r="IB52" s="237">
        <f t="shared" si="176"/>
        <v>0</v>
      </c>
      <c r="IC52" s="229">
        <f t="shared" si="177"/>
        <v>0</v>
      </c>
      <c r="ID52" s="229">
        <f t="shared" si="178"/>
        <v>0</v>
      </c>
      <c r="IE52" s="229">
        <f t="shared" si="179"/>
        <v>0</v>
      </c>
      <c r="IF52" s="229">
        <f t="shared" si="180"/>
        <v>0</v>
      </c>
      <c r="IG52" s="230">
        <f>IF(MAX($AD52:$AF52)&gt;=40, IG$2, 0)</f>
        <v>0</v>
      </c>
      <c r="IH52" s="231">
        <f>IF(MAX($AG52:$AI52)&gt;=40, IH$2, 0)</f>
        <v>0</v>
      </c>
      <c r="II52" s="231">
        <f>IF(MAX($AJ52:$AL52)&gt;=40, II$2, 0)</f>
        <v>0</v>
      </c>
      <c r="IJ52" s="231">
        <f>IF(MAX($AM52:$AO52)&gt;=40, IJ$2, 0)</f>
        <v>0</v>
      </c>
      <c r="IK52" s="231">
        <f>IF(MAX($AP52:$AR52)&gt;=40, IK$2, 0)</f>
        <v>0</v>
      </c>
      <c r="IL52" s="231">
        <f>IF(MAX($AS52:$AU52)&gt;=40, IL$2, 0)</f>
        <v>0</v>
      </c>
      <c r="IM52" s="231">
        <f>IF(MAX($AV52:$AX52)&gt;=40, IM$2, 0)</f>
        <v>0</v>
      </c>
      <c r="IN52" s="231">
        <f>IF(MAX($AY52:$BA52)&gt;=40, IN$2, 0)</f>
        <v>0</v>
      </c>
      <c r="IO52" s="231">
        <f>IF(MAX($BB52:$BD52)&gt;=40, IO$2, 0)</f>
        <v>0</v>
      </c>
      <c r="IP52" s="232">
        <f>IF(MAX($BE52:$BG52)&gt;=40, IP$2, 0)</f>
        <v>0</v>
      </c>
      <c r="IQ52" s="233">
        <f>IF(MAX($BH52:$BJ52)&gt;=40, IQ$2, 0)</f>
        <v>0</v>
      </c>
      <c r="IR52" s="233">
        <f>IF(MAX($BK52:$BM52)&gt;=40, IR$2, 0)</f>
        <v>0</v>
      </c>
      <c r="IS52" s="233">
        <f>IF(MAX($BN52:$BP52)&gt;=40, IS$2, 0)</f>
        <v>0</v>
      </c>
      <c r="IT52" s="233">
        <f>IF(MAX($BQ52:$BS52)&gt;=40, IT$2, 0)</f>
        <v>0</v>
      </c>
      <c r="IU52" s="233">
        <f>IF(MAX($BT52:$BV52)&gt;=40, IU$2, 0)</f>
        <v>0</v>
      </c>
      <c r="IV52" s="233">
        <f>IF(MAX($BW52:$BY52)&gt;=40, IV$2, 0)</f>
        <v>0</v>
      </c>
      <c r="IW52" s="233">
        <f>IF(MAX($BZ52:$CB52)&gt;=40, IW$2, 0)</f>
        <v>0</v>
      </c>
      <c r="IX52" s="233">
        <f>IF(MAX($CC52:$CE52)&gt;=40, IX$2, 0)</f>
        <v>0</v>
      </c>
      <c r="IY52" s="234">
        <f>IF(MAX($CF52:$CH52)&gt;=40, IY$2, 0)</f>
        <v>0</v>
      </c>
      <c r="IZ52" s="235">
        <f>IF(MAX($CI52:$CK52)&gt;=40, IZ$2, 0)</f>
        <v>0</v>
      </c>
      <c r="JA52" s="235">
        <f>IF(MAX($CL52:$CN52)&gt;=40, JA$2, 0)</f>
        <v>0</v>
      </c>
      <c r="JB52" s="235">
        <f>IF(MAX($CO52:$CQ52)&gt;=40, JB$2, 0)</f>
        <v>0</v>
      </c>
      <c r="JC52" s="235">
        <f>IF(MAX($CR52:$CT52)&gt;=40, JC$2, 0)</f>
        <v>0</v>
      </c>
      <c r="JD52" s="235">
        <f>IF(MAX($CU52:$CW52)&gt;=40, JD$2, 0)</f>
        <v>0</v>
      </c>
      <c r="JE52" s="235">
        <f>IF(MAX($CX52:$CZ52)&gt;=40, JE$2, 0)</f>
        <v>0</v>
      </c>
      <c r="JF52" s="235">
        <f>IF(MAX($DA52:$DC52)&gt;=40, JF$2, 0)</f>
        <v>0</v>
      </c>
      <c r="JG52" s="235">
        <f>IF(MAX($DD52:$DF52)&gt;=40, JG$2, 0)</f>
        <v>0</v>
      </c>
      <c r="JH52" s="235">
        <f>IF(MAX($DG52:$DI52)&gt;=40, JH$2, 0)</f>
        <v>0</v>
      </c>
      <c r="JI52" s="235">
        <f>IF(MAX($DJ52:$DL52)&gt;=40, JI$2, 0)</f>
        <v>0</v>
      </c>
      <c r="JJ52" s="235">
        <f>IF(MAX($DM52:$DO52)&gt;=40, JJ$2, 0)</f>
        <v>0</v>
      </c>
      <c r="JK52" s="392">
        <f>SUM(IG52:IW52, IY52:JJ52)</f>
        <v>0</v>
      </c>
      <c r="JL52" s="392">
        <f>SUM(IB52:IF52, IX52)</f>
        <v>0</v>
      </c>
    </row>
    <row r="53" spans="2:272" ht="15" customHeight="1" x14ac:dyDescent="0.25">
      <c r="B53" s="330"/>
      <c r="C53" s="369"/>
      <c r="D53" s="332"/>
      <c r="E53" s="330"/>
      <c r="F53" s="330"/>
      <c r="G53" s="330"/>
      <c r="H53" s="330"/>
      <c r="I53" s="333"/>
      <c r="J53" s="334"/>
      <c r="K53" s="334"/>
      <c r="L53" s="335"/>
      <c r="M53" s="336"/>
      <c r="N53" s="337"/>
      <c r="O53" s="338"/>
      <c r="P53" s="338"/>
      <c r="Q53" s="339"/>
      <c r="R53" s="337"/>
      <c r="S53" s="338"/>
      <c r="T53" s="338"/>
      <c r="U53" s="371"/>
      <c r="V53" s="337"/>
      <c r="W53" s="338"/>
      <c r="X53" s="338"/>
      <c r="Y53" s="339"/>
      <c r="Z53" s="337"/>
      <c r="AA53" s="339"/>
      <c r="AB53" s="337"/>
      <c r="AC53" s="339"/>
      <c r="AD53" s="337"/>
      <c r="AE53" s="338"/>
      <c r="AF53" s="339"/>
      <c r="AG53" s="337"/>
      <c r="AH53" s="338"/>
      <c r="AI53" s="339"/>
      <c r="AJ53" s="337"/>
      <c r="AK53" s="338"/>
      <c r="AL53" s="339"/>
      <c r="AM53" s="337"/>
      <c r="AN53" s="338"/>
      <c r="AO53" s="339"/>
      <c r="AP53" s="337"/>
      <c r="AQ53" s="338"/>
      <c r="AR53" s="339"/>
      <c r="AS53" s="337"/>
      <c r="AT53" s="338"/>
      <c r="AU53" s="339"/>
      <c r="AV53" s="337"/>
      <c r="AW53" s="338"/>
      <c r="AX53" s="339"/>
      <c r="AY53" s="337"/>
      <c r="AZ53" s="338"/>
      <c r="BA53" s="339"/>
      <c r="BB53" s="337"/>
      <c r="BC53" s="338"/>
      <c r="BD53" s="339"/>
      <c r="BE53" s="337"/>
      <c r="BF53" s="338"/>
      <c r="BG53" s="339"/>
      <c r="BH53" s="337"/>
      <c r="BI53" s="338"/>
      <c r="BJ53" s="339"/>
      <c r="BK53" s="337"/>
      <c r="BL53" s="338"/>
      <c r="BM53" s="339"/>
      <c r="BN53" s="337"/>
      <c r="BO53" s="338"/>
      <c r="BP53" s="339"/>
      <c r="BQ53" s="337"/>
      <c r="BR53" s="338"/>
      <c r="BS53" s="339"/>
      <c r="BT53" s="337"/>
      <c r="BU53" s="338"/>
      <c r="BV53" s="339"/>
      <c r="BW53" s="337"/>
      <c r="BX53" s="338"/>
      <c r="BY53" s="339"/>
      <c r="BZ53" s="337"/>
      <c r="CA53" s="338"/>
      <c r="CB53" s="339"/>
      <c r="CC53" s="337"/>
      <c r="CD53" s="340"/>
      <c r="CE53" s="339"/>
      <c r="CF53" s="337"/>
      <c r="CG53" s="338"/>
      <c r="CH53" s="339"/>
      <c r="CI53" s="337"/>
      <c r="CJ53" s="338"/>
      <c r="CK53" s="339"/>
      <c r="CL53" s="337"/>
      <c r="CM53" s="338"/>
      <c r="CN53" s="338"/>
      <c r="CO53" s="338"/>
      <c r="CP53" s="338"/>
      <c r="CQ53" s="339"/>
      <c r="CR53" s="337"/>
      <c r="CS53" s="338"/>
      <c r="CT53" s="339"/>
      <c r="CU53" s="337"/>
      <c r="CV53" s="338"/>
      <c r="CW53" s="339"/>
      <c r="CX53" s="337"/>
      <c r="CY53" s="338"/>
      <c r="CZ53" s="339"/>
      <c r="DA53" s="337"/>
      <c r="DB53" s="338"/>
      <c r="DC53" s="339"/>
      <c r="DD53" s="337"/>
      <c r="DE53" s="338"/>
      <c r="DF53" s="339"/>
      <c r="DG53" s="337"/>
      <c r="DH53" s="338"/>
      <c r="DI53" s="339"/>
      <c r="DJ53" s="337"/>
      <c r="DK53" s="338"/>
      <c r="DL53" s="339"/>
      <c r="DM53" s="337"/>
      <c r="DN53" s="338"/>
      <c r="DO53" s="339"/>
      <c r="DP53" s="331"/>
      <c r="DQ53" s="341"/>
      <c r="DR53" s="341"/>
      <c r="DS53" s="342"/>
      <c r="DT53" s="336"/>
      <c r="DU53" s="343"/>
      <c r="DV53" s="344"/>
      <c r="DW53" s="345"/>
      <c r="DX53" s="346"/>
      <c r="DY53" s="346"/>
      <c r="DZ53" s="346"/>
      <c r="EA53" s="346"/>
      <c r="EB53" s="347"/>
      <c r="EC53" s="348"/>
      <c r="ED53" s="348"/>
      <c r="EE53" s="348"/>
      <c r="EF53" s="348"/>
      <c r="EG53" s="348"/>
      <c r="EH53" s="348"/>
      <c r="EI53" s="348"/>
      <c r="EJ53" s="348"/>
      <c r="EK53" s="349"/>
      <c r="EL53" s="350"/>
      <c r="EM53" s="350"/>
      <c r="EN53" s="350"/>
      <c r="EO53" s="350"/>
      <c r="EP53" s="350"/>
      <c r="EQ53" s="350"/>
      <c r="ER53" s="350"/>
      <c r="ES53" s="350"/>
      <c r="ET53" s="351"/>
      <c r="EU53" s="352"/>
      <c r="EV53" s="352"/>
      <c r="EW53" s="352"/>
      <c r="EX53" s="352"/>
      <c r="EY53" s="352"/>
      <c r="EZ53" s="352"/>
      <c r="FA53" s="352"/>
      <c r="FB53" s="352"/>
      <c r="FC53" s="352"/>
      <c r="FD53" s="352"/>
      <c r="FE53" s="352"/>
      <c r="FF53" s="353"/>
      <c r="FG53" s="345"/>
      <c r="FH53" s="346"/>
      <c r="FI53" s="346"/>
      <c r="FJ53" s="346"/>
      <c r="FK53" s="346"/>
      <c r="FL53" s="347"/>
      <c r="FM53" s="348"/>
      <c r="FN53" s="348"/>
      <c r="FO53" s="348"/>
      <c r="FP53" s="348"/>
      <c r="FQ53" s="348"/>
      <c r="FR53" s="348"/>
      <c r="FS53" s="348"/>
      <c r="FT53" s="348"/>
      <c r="FU53" s="349"/>
      <c r="FV53" s="350"/>
      <c r="FW53" s="350"/>
      <c r="FX53" s="350"/>
      <c r="FY53" s="350"/>
      <c r="FZ53" s="350"/>
      <c r="GA53" s="350"/>
      <c r="GB53" s="350"/>
      <c r="GC53" s="350"/>
      <c r="GD53" s="351"/>
      <c r="GE53" s="352"/>
      <c r="GF53" s="352"/>
      <c r="GG53" s="352"/>
      <c r="GH53" s="352"/>
      <c r="GI53" s="352"/>
      <c r="GJ53" s="352"/>
      <c r="GK53" s="352"/>
      <c r="GL53" s="352"/>
      <c r="GM53" s="352"/>
      <c r="GN53" s="352"/>
      <c r="GO53" s="352"/>
      <c r="GP53" s="353"/>
      <c r="GQ53" s="345"/>
      <c r="GR53" s="346"/>
      <c r="GS53" s="346"/>
      <c r="GT53" s="346"/>
      <c r="GU53" s="346"/>
      <c r="GV53" s="347"/>
      <c r="GW53" s="348"/>
      <c r="GX53" s="348"/>
      <c r="GY53" s="348"/>
      <c r="GZ53" s="348"/>
      <c r="HA53" s="348"/>
      <c r="HB53" s="348"/>
      <c r="HC53" s="348"/>
      <c r="HD53" s="348"/>
      <c r="HE53" s="349"/>
      <c r="HF53" s="350"/>
      <c r="HG53" s="350"/>
      <c r="HH53" s="350"/>
      <c r="HI53" s="350"/>
      <c r="HJ53" s="350"/>
      <c r="HK53" s="350"/>
      <c r="HL53" s="350"/>
      <c r="HM53" s="350"/>
      <c r="HN53" s="351"/>
      <c r="HO53" s="352"/>
      <c r="HP53" s="352"/>
      <c r="HQ53" s="352"/>
      <c r="HR53" s="352"/>
      <c r="HS53" s="352"/>
      <c r="HT53" s="352"/>
      <c r="HU53" s="352"/>
      <c r="HV53" s="352"/>
      <c r="HW53" s="352"/>
      <c r="HX53" s="352"/>
      <c r="HY53" s="352"/>
      <c r="HZ53" s="353"/>
      <c r="IA53" s="354"/>
      <c r="IB53" s="345"/>
      <c r="IC53" s="346"/>
      <c r="ID53" s="346"/>
      <c r="IE53" s="346"/>
      <c r="IF53" s="346"/>
      <c r="IG53" s="347"/>
      <c r="IH53" s="348"/>
      <c r="II53" s="348"/>
      <c r="IJ53" s="348"/>
      <c r="IK53" s="348"/>
      <c r="IL53" s="348"/>
      <c r="IM53" s="348"/>
      <c r="IN53" s="348"/>
      <c r="IO53" s="348"/>
      <c r="IP53" s="349"/>
      <c r="IQ53" s="350"/>
      <c r="IR53" s="350"/>
      <c r="IS53" s="350"/>
      <c r="IT53" s="350"/>
      <c r="IU53" s="350"/>
      <c r="IV53" s="350"/>
      <c r="IW53" s="350"/>
      <c r="IX53" s="350"/>
      <c r="IY53" s="351"/>
      <c r="IZ53" s="352"/>
      <c r="JA53" s="352"/>
      <c r="JB53" s="352"/>
      <c r="JC53" s="352"/>
      <c r="JD53" s="352"/>
      <c r="JE53" s="352"/>
      <c r="JF53" s="352"/>
      <c r="JG53" s="352"/>
      <c r="JH53" s="352"/>
      <c r="JI53" s="352"/>
      <c r="JJ53" s="352"/>
      <c r="JK53" s="391"/>
      <c r="JL53" s="391"/>
    </row>
    <row r="54" spans="2:272" ht="15" x14ac:dyDescent="0.25">
      <c r="C54" s="356" t="s">
        <v>371</v>
      </c>
      <c r="D54" s="310"/>
      <c r="E54" s="355">
        <f>COUNTIF(E49:E53, "G")</f>
        <v>0</v>
      </c>
      <c r="F54" s="311"/>
      <c r="G54" s="323"/>
      <c r="H54" s="311"/>
      <c r="I54" s="323"/>
      <c r="J54" s="323"/>
      <c r="K54" s="323"/>
      <c r="L54" s="323"/>
      <c r="M54" s="395"/>
      <c r="N54" s="324"/>
      <c r="O54" s="325"/>
      <c r="P54" s="325"/>
      <c r="Q54" s="326"/>
      <c r="R54" s="324"/>
      <c r="S54" s="325"/>
      <c r="T54" s="325"/>
      <c r="U54" s="325"/>
      <c r="V54" s="324"/>
      <c r="W54" s="325"/>
      <c r="X54" s="325"/>
      <c r="Y54" s="326"/>
      <c r="Z54" s="324"/>
      <c r="AA54" s="326"/>
      <c r="AB54" s="324"/>
      <c r="AC54" s="326"/>
      <c r="AD54" s="324"/>
      <c r="AE54" s="325"/>
      <c r="AF54" s="326"/>
      <c r="AG54" s="324"/>
      <c r="AH54" s="325"/>
      <c r="AI54" s="326"/>
      <c r="AJ54" s="324"/>
      <c r="AK54" s="325"/>
      <c r="AL54" s="326"/>
      <c r="AM54" s="324"/>
      <c r="AN54" s="325"/>
      <c r="AO54" s="326"/>
      <c r="AP54" s="324"/>
      <c r="AQ54" s="325"/>
      <c r="AR54" s="326"/>
      <c r="AS54" s="324"/>
      <c r="AT54" s="325"/>
      <c r="AU54" s="326"/>
      <c r="AV54" s="324"/>
      <c r="AW54" s="325"/>
      <c r="AX54" s="326"/>
      <c r="AY54" s="324"/>
      <c r="AZ54" s="325"/>
      <c r="BA54" s="326"/>
      <c r="BB54" s="324"/>
      <c r="BC54" s="325"/>
      <c r="BD54" s="326"/>
      <c r="BE54" s="324"/>
      <c r="BF54" s="325"/>
      <c r="BG54" s="326"/>
      <c r="BH54" s="324"/>
      <c r="BI54" s="325"/>
      <c r="BJ54" s="326"/>
      <c r="BK54" s="324"/>
      <c r="BL54" s="325"/>
      <c r="BM54" s="326"/>
      <c r="BN54" s="324"/>
      <c r="BO54" s="325"/>
      <c r="BP54" s="326"/>
      <c r="BQ54" s="324"/>
      <c r="BR54" s="325"/>
      <c r="BS54" s="326"/>
      <c r="BT54" s="324"/>
      <c r="BU54" s="325"/>
      <c r="BV54" s="326"/>
      <c r="BW54" s="324"/>
      <c r="BX54" s="325"/>
      <c r="BY54" s="326"/>
      <c r="BZ54" s="324"/>
      <c r="CA54" s="325"/>
      <c r="CB54" s="326"/>
      <c r="CC54" s="324"/>
      <c r="CD54" s="325"/>
      <c r="CE54" s="325"/>
      <c r="CF54" s="324"/>
      <c r="CG54" s="325"/>
      <c r="CH54" s="326"/>
      <c r="CI54" s="324"/>
      <c r="CJ54" s="325"/>
      <c r="CK54" s="326"/>
      <c r="CL54" s="324" t="s">
        <v>207</v>
      </c>
      <c r="CM54" s="325"/>
      <c r="CN54" s="325"/>
      <c r="CO54" s="325"/>
      <c r="CP54" s="325"/>
      <c r="CQ54" s="326"/>
      <c r="CR54" s="324"/>
      <c r="CS54" s="325"/>
      <c r="CT54" s="326"/>
      <c r="CU54" s="324"/>
      <c r="CV54" s="325"/>
      <c r="CW54" s="326"/>
      <c r="CX54" s="324" t="s">
        <v>208</v>
      </c>
      <c r="CY54" s="325"/>
      <c r="CZ54" s="325"/>
      <c r="DA54" s="325"/>
      <c r="DB54" s="325"/>
      <c r="DC54" s="325"/>
      <c r="DD54" s="325"/>
      <c r="DE54" s="325"/>
      <c r="DF54" s="325"/>
      <c r="DG54" s="325"/>
      <c r="DH54" s="325"/>
      <c r="DI54" s="325"/>
      <c r="DJ54" s="325"/>
      <c r="DK54" s="325"/>
      <c r="DL54" s="325"/>
      <c r="DM54" s="325"/>
      <c r="DN54" s="325"/>
      <c r="DO54" s="326"/>
      <c r="DP54" s="323"/>
      <c r="DQ54" s="365" t="s">
        <v>372</v>
      </c>
      <c r="DR54" s="363">
        <f>COUNTIF($DT49:$DT53, DR$2)</f>
        <v>0</v>
      </c>
      <c r="DS54" s="363">
        <f t="shared" ref="DS54:DU54" si="181">COUNTIF($DT49:$DT53, DS$2)</f>
        <v>0</v>
      </c>
      <c r="DT54" s="363">
        <f t="shared" si="181"/>
        <v>0</v>
      </c>
      <c r="DU54" s="364">
        <f t="shared" si="181"/>
        <v>0</v>
      </c>
      <c r="DV54" s="312"/>
      <c r="DW54" s="313"/>
      <c r="DX54" s="314"/>
      <c r="DY54" s="314"/>
      <c r="DZ54" s="314"/>
      <c r="EA54" s="314"/>
      <c r="EB54" s="315"/>
      <c r="EC54" s="316"/>
      <c r="ED54" s="316"/>
      <c r="EE54" s="316"/>
      <c r="EF54" s="316"/>
      <c r="EG54" s="316"/>
      <c r="EH54" s="316"/>
      <c r="EI54" s="316"/>
      <c r="EJ54" s="316"/>
      <c r="EK54" s="317"/>
      <c r="EL54" s="318"/>
      <c r="EM54" s="318"/>
      <c r="EN54" s="318"/>
      <c r="EO54" s="318"/>
      <c r="EP54" s="318"/>
      <c r="EQ54" s="318"/>
      <c r="ER54" s="318"/>
      <c r="ES54" s="318"/>
      <c r="ET54" s="319"/>
      <c r="EU54" s="320"/>
      <c r="EV54" s="320"/>
      <c r="EW54" s="320"/>
      <c r="EX54" s="320"/>
      <c r="EY54" s="320"/>
      <c r="EZ54" s="320"/>
      <c r="FA54" s="320"/>
      <c r="FB54" s="320"/>
      <c r="FC54" s="320"/>
      <c r="FD54" s="320"/>
      <c r="FE54" s="320"/>
      <c r="FF54" s="321"/>
      <c r="FG54" s="313"/>
      <c r="FH54" s="314"/>
      <c r="FI54" s="314"/>
      <c r="FJ54" s="314"/>
      <c r="FK54" s="314"/>
      <c r="FL54" s="315"/>
      <c r="FM54" s="316"/>
      <c r="FN54" s="316"/>
      <c r="FO54" s="316"/>
      <c r="FP54" s="316"/>
      <c r="FQ54" s="316"/>
      <c r="FR54" s="316"/>
      <c r="FS54" s="316"/>
      <c r="FT54" s="316"/>
      <c r="FU54" s="317"/>
      <c r="FV54" s="318"/>
      <c r="FW54" s="318"/>
      <c r="FX54" s="318"/>
      <c r="FY54" s="318"/>
      <c r="FZ54" s="318"/>
      <c r="GA54" s="318"/>
      <c r="GB54" s="318"/>
      <c r="GC54" s="318"/>
      <c r="GD54" s="319"/>
      <c r="GE54" s="320"/>
      <c r="GF54" s="320"/>
      <c r="GG54" s="320"/>
      <c r="GH54" s="320"/>
      <c r="GI54" s="320"/>
      <c r="GJ54" s="320"/>
      <c r="GK54" s="320"/>
      <c r="GL54" s="320"/>
      <c r="GM54" s="320"/>
      <c r="GN54" s="320"/>
      <c r="GO54" s="320"/>
      <c r="GP54" s="321"/>
      <c r="GQ54" s="313"/>
      <c r="GR54" s="314"/>
      <c r="GS54" s="314"/>
      <c r="GT54" s="314"/>
      <c r="GU54" s="314"/>
      <c r="GV54" s="315"/>
      <c r="GW54" s="316"/>
      <c r="GX54" s="316"/>
      <c r="GY54" s="316"/>
      <c r="GZ54" s="316"/>
      <c r="HA54" s="316"/>
      <c r="HB54" s="316"/>
      <c r="HC54" s="316"/>
      <c r="HD54" s="316"/>
      <c r="HE54" s="317"/>
      <c r="HF54" s="318"/>
      <c r="HG54" s="318"/>
      <c r="HH54" s="318"/>
      <c r="HI54" s="318"/>
      <c r="HJ54" s="318"/>
      <c r="HK54" s="318"/>
      <c r="HL54" s="318"/>
      <c r="HM54" s="318"/>
      <c r="HN54" s="319"/>
      <c r="HO54" s="320"/>
      <c r="HP54" s="320"/>
      <c r="HQ54" s="320"/>
      <c r="HR54" s="320"/>
      <c r="HS54" s="320"/>
      <c r="HT54" s="320"/>
      <c r="HU54" s="320"/>
      <c r="HV54" s="320"/>
      <c r="HW54" s="320"/>
      <c r="HX54" s="320"/>
      <c r="HY54" s="320"/>
      <c r="HZ54" s="321"/>
      <c r="IA54" s="322"/>
      <c r="IB54" s="313"/>
      <c r="IC54" s="314"/>
      <c r="ID54" s="314"/>
      <c r="IE54" s="314"/>
      <c r="IF54" s="314"/>
      <c r="IG54" s="315"/>
      <c r="IH54" s="316"/>
      <c r="II54" s="316"/>
      <c r="IJ54" s="316"/>
      <c r="IK54" s="316"/>
      <c r="IL54" s="316"/>
      <c r="IM54" s="316"/>
      <c r="IN54" s="316"/>
      <c r="IO54" s="316"/>
      <c r="IP54" s="317"/>
      <c r="IQ54" s="318"/>
      <c r="IR54" s="318"/>
      <c r="IS54" s="318"/>
      <c r="IT54" s="318"/>
      <c r="IU54" s="318"/>
      <c r="IV54" s="318"/>
      <c r="IW54" s="318"/>
      <c r="IX54" s="318"/>
      <c r="IY54" s="319"/>
      <c r="IZ54" s="320"/>
      <c r="JA54" s="320"/>
      <c r="JB54" s="320"/>
      <c r="JC54" s="320"/>
      <c r="JD54" s="320"/>
      <c r="JE54" s="320"/>
      <c r="JF54" s="320"/>
      <c r="JG54" s="320"/>
      <c r="JH54" s="320"/>
      <c r="JI54" s="320"/>
      <c r="JJ54" s="320"/>
      <c r="JK54" s="393"/>
      <c r="JL54" s="393"/>
    </row>
    <row r="55" spans="2:272" ht="15" x14ac:dyDescent="0.25">
      <c r="C55" s="361" t="s">
        <v>373</v>
      </c>
      <c r="D55" s="362"/>
      <c r="E55" s="362">
        <f>COUNTIF(E3:E54, "G")</f>
        <v>0</v>
      </c>
      <c r="G55" s="16"/>
      <c r="H55" s="13"/>
      <c r="M55" s="13"/>
      <c r="DP55" s="454"/>
      <c r="DQ55" s="451" t="s">
        <v>372</v>
      </c>
      <c r="DR55" s="452">
        <f>COUNTIF($DT4:$DT54, DR$2)</f>
        <v>0</v>
      </c>
      <c r="DS55" s="452">
        <f>COUNTIF($DT4:$DT54, DS$2)</f>
        <v>0</v>
      </c>
      <c r="DT55" s="452">
        <f>COUNTIF($DT4:$DT54, DT$2)</f>
        <v>0</v>
      </c>
      <c r="DU55" s="453">
        <f>COUNTIF($DT4:$DT54, DU$2)</f>
        <v>0</v>
      </c>
    </row>
    <row r="57" spans="2:272" ht="15" x14ac:dyDescent="0.25">
      <c r="B57" s="53" t="s">
        <v>374</v>
      </c>
    </row>
  </sheetData>
  <autoFilter ref="B3:M3" xr:uid="{00000000-0009-0000-0000-000003000000}"/>
  <mergeCells count="38">
    <mergeCell ref="AM1:AO1"/>
    <mergeCell ref="N1:O1"/>
    <mergeCell ref="P1:Q1"/>
    <mergeCell ref="R1:S1"/>
    <mergeCell ref="T1:U1"/>
    <mergeCell ref="V1:W1"/>
    <mergeCell ref="X1:Y1"/>
    <mergeCell ref="Z1:AA1"/>
    <mergeCell ref="AB1:AC1"/>
    <mergeCell ref="AD1:AF1"/>
    <mergeCell ref="AG1:AI1"/>
    <mergeCell ref="AJ1:AL1"/>
    <mergeCell ref="CC1:CE1"/>
    <mergeCell ref="BW1:BY1"/>
    <mergeCell ref="AP1:AR1"/>
    <mergeCell ref="AS1:AU1"/>
    <mergeCell ref="AY1:BA1"/>
    <mergeCell ref="BB1:BD1"/>
    <mergeCell ref="BE1:BG1"/>
    <mergeCell ref="BH1:BJ1"/>
    <mergeCell ref="AV1:AX1"/>
    <mergeCell ref="BK1:BM1"/>
    <mergeCell ref="BN1:BP1"/>
    <mergeCell ref="BQ1:BS1"/>
    <mergeCell ref="BT1:BV1"/>
    <mergeCell ref="BZ1:CB1"/>
    <mergeCell ref="DM1:DO1"/>
    <mergeCell ref="CF1:CH1"/>
    <mergeCell ref="CI1:CK1"/>
    <mergeCell ref="CL1:CN1"/>
    <mergeCell ref="CO1:CQ1"/>
    <mergeCell ref="CR1:CT1"/>
    <mergeCell ref="CU1:CW1"/>
    <mergeCell ref="CX1:CZ1"/>
    <mergeCell ref="DA1:DC1"/>
    <mergeCell ref="DD1:DF1"/>
    <mergeCell ref="DG1:DI1"/>
    <mergeCell ref="DJ1:DL1"/>
  </mergeCells>
  <conditionalFormatting sqref="N4:AC7 N11:AC53">
    <cfRule type="cellIs" dxfId="32" priority="18" operator="lessThan">
      <formula>50</formula>
    </cfRule>
  </conditionalFormatting>
  <conditionalFormatting sqref="BB4:BV4 AD4:AU7 AY5:BV7 BZ4:DO5 BZ7:DO7 BZ6:CW6 CY6:DO6 BZ13:DO17 BZ12:CW12 CY12:DO12 BZ19:DO23 BZ18:CW18 CY18:DO18 BZ25:DO29 BZ24:CW24 CY24:DO24 BZ31:DO35 BZ30:CW30 CY30:DO30 BZ37:DO41 BZ36:CW36 CY36:DO36 BZ43:DO47 BZ42:CW42 CY42:DO42 BZ49:DO53 BZ48:CW48 CY48:DO48 BZ11:DO11 AY11:BV53 AD11:AU53">
    <cfRule type="cellIs" dxfId="31" priority="19" operator="lessThan">
      <formula>40</formula>
    </cfRule>
  </conditionalFormatting>
  <conditionalFormatting sqref="DV4:DV7 DV11:DV53">
    <cfRule type="expression" dxfId="30" priority="20">
      <formula>DV4&lt;$DV$3</formula>
    </cfRule>
  </conditionalFormatting>
  <conditionalFormatting sqref="HZ4:HZ7 GP4:GP7 FF4:FF7 FF11:FF53 GP11:GP53 HZ11:HZ53">
    <cfRule type="expression" dxfId="29" priority="21">
      <formula>FF4&gt;FF$2</formula>
    </cfRule>
  </conditionalFormatting>
  <conditionalFormatting sqref="AY4:BA4">
    <cfRule type="cellIs" dxfId="28" priority="17" operator="lessThan">
      <formula>40</formula>
    </cfRule>
  </conditionalFormatting>
  <conditionalFormatting sqref="AV5:AX7 AV11:AX53">
    <cfRule type="cellIs" dxfId="27" priority="16" operator="lessThan">
      <formula>40</formula>
    </cfRule>
  </conditionalFormatting>
  <conditionalFormatting sqref="AV4:AX4">
    <cfRule type="cellIs" dxfId="26" priority="15" operator="lessThan">
      <formula>40</formula>
    </cfRule>
  </conditionalFormatting>
  <conditionalFormatting sqref="BW4:BY7 BW11:BY53">
    <cfRule type="cellIs" dxfId="25" priority="14" operator="lessThan">
      <formula>40</formula>
    </cfRule>
  </conditionalFormatting>
  <conditionalFormatting sqref="CX6">
    <cfRule type="cellIs" dxfId="24" priority="13" operator="lessThan">
      <formula>40</formula>
    </cfRule>
  </conditionalFormatting>
  <conditionalFormatting sqref="CX12">
    <cfRule type="cellIs" dxfId="23" priority="12" operator="lessThan">
      <formula>40</formula>
    </cfRule>
  </conditionalFormatting>
  <conditionalFormatting sqref="CX18">
    <cfRule type="cellIs" dxfId="22" priority="11" operator="lessThan">
      <formula>40</formula>
    </cfRule>
  </conditionalFormatting>
  <conditionalFormatting sqref="CX24">
    <cfRule type="cellIs" dxfId="21" priority="10" operator="lessThan">
      <formula>40</formula>
    </cfRule>
  </conditionalFormatting>
  <conditionalFormatting sqref="CX30">
    <cfRule type="cellIs" dxfId="20" priority="9" operator="lessThan">
      <formula>40</formula>
    </cfRule>
  </conditionalFormatting>
  <conditionalFormatting sqref="CX36">
    <cfRule type="cellIs" dxfId="19" priority="8" operator="lessThan">
      <formula>40</formula>
    </cfRule>
  </conditionalFormatting>
  <conditionalFormatting sqref="CX42">
    <cfRule type="cellIs" dxfId="18" priority="7" operator="lessThan">
      <formula>40</formula>
    </cfRule>
  </conditionalFormatting>
  <conditionalFormatting sqref="CX48">
    <cfRule type="cellIs" dxfId="17" priority="6" operator="lessThan">
      <formula>40</formula>
    </cfRule>
  </conditionalFormatting>
  <conditionalFormatting sqref="CX54">
    <cfRule type="cellIs" dxfId="16" priority="5" operator="lessThan">
      <formula>40</formula>
    </cfRule>
  </conditionalFormatting>
  <conditionalFormatting sqref="N9:AC10">
    <cfRule type="cellIs" dxfId="15" priority="3" operator="lessThan">
      <formula>50</formula>
    </cfRule>
  </conditionalFormatting>
  <conditionalFormatting sqref="AD9:DF10">
    <cfRule type="cellIs" dxfId="14" priority="4" operator="lessThan">
      <formula>40</formula>
    </cfRule>
  </conditionalFormatting>
  <conditionalFormatting sqref="N8:AC8">
    <cfRule type="cellIs" dxfId="13" priority="1" operator="lessThan">
      <formula>50</formula>
    </cfRule>
  </conditionalFormatting>
  <conditionalFormatting sqref="AD8:DF8">
    <cfRule type="cellIs" dxfId="12" priority="2" operator="lessThan">
      <formula>40</formula>
    </cfRule>
  </conditionalFormatting>
  <dataValidations count="1">
    <dataValidation type="custom" allowBlank="1" showInputMessage="1" showErrorMessage="1" errorTitle="Wrong format" error="Please entry S##-M Semester Code format " sqref="DV1" xr:uid="{00000000-0002-0000-0300-000000000000}">
      <formula1>COUNTIF(DV1, "S??-?")&gt;0</formula1>
    </dataValidation>
  </dataValidations>
  <pageMargins left="0.23622047244094491" right="0.23622047244094491" top="0.74803149606299213" bottom="0.74803149606299213" header="0.31496062992125984" footer="0.31496062992125984"/>
  <pageSetup paperSize="8" scale="22" orientation="landscape" r:id="rId1"/>
  <headerFooter>
    <oddHeader>&amp;CBEECU Student Master List 2019-8_1.Sem Start.xlsm&amp;R03/09/2019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Button 1">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41314" r:id="rId5" name="Button 2">
              <controlPr defaultSize="0" print="0" autoFill="0" autoPict="0" macro="[0]!Send_GroupMail">
                <anchor moveWithCells="1" sizeWithCells="1">
                  <from>
                    <xdr:col>234</xdr:col>
                    <xdr:colOff>0</xdr:colOff>
                    <xdr:row>0</xdr:row>
                    <xdr:rowOff>0</xdr:rowOff>
                  </from>
                  <to>
                    <xdr:col>235</xdr:col>
                    <xdr:colOff>0</xdr:colOff>
                    <xdr:row>2</xdr:row>
                    <xdr:rowOff>0</xdr:rowOff>
                  </to>
                </anchor>
              </controlPr>
            </control>
          </mc:Choice>
        </mc:AlternateContent>
        <mc:AlternateContent xmlns:mc="http://schemas.openxmlformats.org/markup-compatibility/2006">
          <mc:Choice Requires="x14">
            <control shapeId="141315" r:id="rId6" name="Button 3">
              <controlPr defaultSize="0" print="0" autoFill="0" autoPict="0" macro="[0]!Goto_TopOfTable">
                <anchor moveWithCells="1" sizeWithCells="1">
                  <from>
                    <xdr:col>12</xdr:col>
                    <xdr:colOff>66675</xdr:colOff>
                    <xdr:row>0</xdr:row>
                    <xdr:rowOff>0</xdr:rowOff>
                  </from>
                  <to>
                    <xdr:col>12</xdr:col>
                    <xdr:colOff>304800</xdr:colOff>
                    <xdr:row>1</xdr:row>
                    <xdr:rowOff>0</xdr:rowOff>
                  </to>
                </anchor>
              </controlPr>
            </control>
          </mc:Choice>
        </mc:AlternateContent>
        <mc:AlternateContent xmlns:mc="http://schemas.openxmlformats.org/markup-compatibility/2006">
          <mc:Choice Requires="x14">
            <control shapeId="141316" r:id="rId7" name="Button 4">
              <controlPr defaultSize="0" print="0" autoFill="0" autoPict="0" macro="[0]!Goto_EndOfColumn">
                <anchor moveWithCells="1" sizeWithCells="1">
                  <from>
                    <xdr:col>12</xdr:col>
                    <xdr:colOff>619125</xdr:colOff>
                    <xdr:row>0</xdr:row>
                    <xdr:rowOff>0</xdr:rowOff>
                  </from>
                  <to>
                    <xdr:col>12</xdr:col>
                    <xdr:colOff>847725</xdr:colOff>
                    <xdr:row>1</xdr:row>
                    <xdr:rowOff>0</xdr:rowOff>
                  </to>
                </anchor>
              </controlPr>
            </control>
          </mc:Choice>
        </mc:AlternateContent>
        <mc:AlternateContent xmlns:mc="http://schemas.openxmlformats.org/markup-compatibility/2006">
          <mc:Choice Requires="x14">
            <control shapeId="141317" r:id="rId8" name="Button 5">
              <controlPr defaultSize="0" print="0" autoFill="0" autoPict="0" macro="[0]!Goto_EndOfTable">
                <anchor moveWithCells="1" sizeWithCells="1">
                  <from>
                    <xdr:col>12</xdr:col>
                    <xdr:colOff>352425</xdr:colOff>
                    <xdr:row>0</xdr:row>
                    <xdr:rowOff>0</xdr:rowOff>
                  </from>
                  <to>
                    <xdr:col>12</xdr:col>
                    <xdr:colOff>581025</xdr:colOff>
                    <xdr:row>1</xdr:row>
                    <xdr:rowOff>0</xdr:rowOff>
                  </to>
                </anchor>
              </controlPr>
            </control>
          </mc:Choice>
        </mc:AlternateContent>
        <mc:AlternateContent xmlns:mc="http://schemas.openxmlformats.org/markup-compatibility/2006">
          <mc:Choice Requires="x14">
            <control shapeId="141318" r:id="rId9" name="Button 6">
              <controlPr defaultSize="0" print="0" autoFill="0" autoPict="0" macro="[0]!Formula_NoCrossSheet">
                <anchor moveWithCells="1" sizeWithCells="1">
                  <from>
                    <xdr:col>2</xdr:col>
                    <xdr:colOff>866775</xdr:colOff>
                    <xdr:row>0</xdr:row>
                    <xdr:rowOff>0</xdr:rowOff>
                  </from>
                  <to>
                    <xdr:col>2</xdr:col>
                    <xdr:colOff>2419350</xdr:colOff>
                    <xdr:row>1</xdr:row>
                    <xdr:rowOff>0</xdr:rowOff>
                  </to>
                </anchor>
              </controlPr>
            </control>
          </mc:Choice>
        </mc:AlternateContent>
        <mc:AlternateContent xmlns:mc="http://schemas.openxmlformats.org/markup-compatibility/2006">
          <mc:Choice Requires="x14">
            <control shapeId="141319" r:id="rId10" name="Button 7">
              <controlPr defaultSize="0" print="0" autoFill="0" autoPict="0" macro="[0]!UnColor_MarkedCells">
                <anchor moveWithCells="1" sizeWithCells="1">
                  <from>
                    <xdr:col>1</xdr:col>
                    <xdr:colOff>0</xdr:colOff>
                    <xdr:row>0</xdr:row>
                    <xdr:rowOff>0</xdr:rowOff>
                  </from>
                  <to>
                    <xdr:col>2</xdr:col>
                    <xdr:colOff>714375</xdr:colOff>
                    <xdr:row>1</xdr:row>
                    <xdr:rowOff>0</xdr:rowOff>
                  </to>
                </anchor>
              </controlPr>
            </control>
          </mc:Choice>
        </mc:AlternateContent>
        <mc:AlternateContent xmlns:mc="http://schemas.openxmlformats.org/markup-compatibility/2006">
          <mc:Choice Requires="x14">
            <control shapeId="141320" r:id="rId11" name="Button 8">
              <controlPr defaultSize="0" print="0" autoFill="0" autoPict="0" macro="[0]!HideCreditColumn">
                <anchor moveWithCells="1" sizeWithCells="1">
                  <from>
                    <xdr:col>131</xdr:col>
                    <xdr:colOff>0</xdr:colOff>
                    <xdr:row>0</xdr:row>
                    <xdr:rowOff>0</xdr:rowOff>
                  </from>
                  <to>
                    <xdr:col>134</xdr:col>
                    <xdr:colOff>0</xdr:colOff>
                    <xdr:row>1</xdr:row>
                    <xdr:rowOff>0</xdr:rowOff>
                  </to>
                </anchor>
              </controlPr>
            </control>
          </mc:Choice>
        </mc:AlternateContent>
        <mc:AlternateContent xmlns:mc="http://schemas.openxmlformats.org/markup-compatibility/2006">
          <mc:Choice Requires="x14">
            <control shapeId="141321" r:id="rId12" name="Button 9">
              <controlPr defaultSize="0" print="0" autoFill="0" autoPict="0" macro="[0]!ClearGroupMail">
                <anchor moveWithCells="1" sizeWithCells="1">
                  <from>
                    <xdr:col>234</xdr:col>
                    <xdr:colOff>0</xdr:colOff>
                    <xdr:row>2</xdr:row>
                    <xdr:rowOff>0</xdr:rowOff>
                  </from>
                  <to>
                    <xdr:col>235</xdr:col>
                    <xdr:colOff>0</xdr:colOff>
                    <xdr:row>3</xdr:row>
                    <xdr:rowOff>0</xdr:rowOff>
                  </to>
                </anchor>
              </controlPr>
            </control>
          </mc:Choice>
        </mc:AlternateContent>
        <mc:AlternateContent xmlns:mc="http://schemas.openxmlformats.org/markup-compatibility/2006">
          <mc:Choice Requires="x14">
            <control shapeId="141322" r:id="rId13" name="Button 10">
              <controlPr defaultSize="0" print="0" autoFill="0" autoPict="0" macro="[0]!Color_SemesterCells">
                <anchor moveWithCells="1" sizeWithCells="1">
                  <from>
                    <xdr:col>125</xdr:col>
                    <xdr:colOff>0</xdr:colOff>
                    <xdr:row>1</xdr:row>
                    <xdr:rowOff>0</xdr:rowOff>
                  </from>
                  <to>
                    <xdr:col>126</xdr:col>
                    <xdr:colOff>0</xdr:colOff>
                    <xdr:row>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JL12"/>
  <sheetViews>
    <sheetView zoomScaleNormal="100" workbookViewId="0">
      <pane xSplit="13" ySplit="3" topLeftCell="CF4" activePane="bottomRight" state="frozen"/>
      <selection pane="topRight" activeCell="M1" sqref="M1"/>
      <selection pane="bottomLeft" activeCell="A4" sqref="A4"/>
      <selection pane="bottomRight" activeCell="H5" sqref="H5"/>
    </sheetView>
  </sheetViews>
  <sheetFormatPr defaultColWidth="9.140625" defaultRowHeight="14.25" x14ac:dyDescent="0.2"/>
  <cols>
    <col min="1" max="1" width="3.28515625" style="13" customWidth="1"/>
    <col min="2" max="2" width="4.42578125" style="13" customWidth="1"/>
    <col min="3" max="3" width="38.42578125" style="13" bestFit="1" customWidth="1"/>
    <col min="4" max="4" width="8" style="13" customWidth="1"/>
    <col min="5" max="5" width="16.42578125" style="13" customWidth="1"/>
    <col min="6" max="6" width="14.85546875" style="13" customWidth="1"/>
    <col min="7" max="7" width="23" style="13" customWidth="1"/>
    <col min="8" max="8" width="19.7109375" style="16" customWidth="1"/>
    <col min="9" max="9" width="24" style="13" customWidth="1"/>
    <col min="10" max="10" width="8" style="13" customWidth="1"/>
    <col min="11" max="11" width="8.7109375" style="13" customWidth="1"/>
    <col min="12" max="12" width="7.85546875" style="13" customWidth="1"/>
    <col min="13" max="13" width="13.7109375" style="16" customWidth="1"/>
    <col min="14" max="113" width="5.7109375" style="13" customWidth="1"/>
    <col min="114" max="119" width="5.7109375" style="13" hidden="1" customWidth="1"/>
    <col min="120" max="122" width="6.7109375" style="13" customWidth="1"/>
    <col min="123" max="123" width="6.7109375" style="275" customWidth="1"/>
    <col min="124" max="125" width="6.7109375" style="13" customWidth="1"/>
    <col min="126" max="126" width="8.7109375" style="13" hidden="1" customWidth="1"/>
    <col min="127" max="161" width="4.7109375" style="13" hidden="1" customWidth="1"/>
    <col min="162" max="162" width="6.7109375" style="13" hidden="1" customWidth="1"/>
    <col min="163" max="197" width="4.7109375" style="13" hidden="1" customWidth="1"/>
    <col min="198" max="198" width="6.7109375" style="13" hidden="1" customWidth="1"/>
    <col min="199" max="233" width="4.7109375" style="13" hidden="1" customWidth="1"/>
    <col min="234" max="234" width="6.7109375" style="13" hidden="1" customWidth="1"/>
    <col min="235" max="235" width="7.140625" style="16" bestFit="1" customWidth="1"/>
    <col min="236" max="270" width="4.7109375" style="13" hidden="1" customWidth="1"/>
    <col min="271" max="272" width="7.7109375" style="16" customWidth="1"/>
    <col min="273" max="276" width="5.7109375" style="13" customWidth="1"/>
    <col min="277" max="16384" width="9.140625" style="13"/>
  </cols>
  <sheetData>
    <row r="1" spans="1:272" ht="16.5" customHeight="1" thickBot="1" x14ac:dyDescent="0.3">
      <c r="A1" s="268"/>
      <c r="C1" s="15"/>
      <c r="J1" s="14"/>
      <c r="K1" s="14"/>
      <c r="L1" s="8"/>
      <c r="M1" s="373"/>
      <c r="N1" s="736" t="s">
        <v>101</v>
      </c>
      <c r="O1" s="737"/>
      <c r="P1" s="737" t="s">
        <v>102</v>
      </c>
      <c r="Q1" s="738"/>
      <c r="R1" s="739" t="s">
        <v>103</v>
      </c>
      <c r="S1" s="740"/>
      <c r="T1" s="740" t="s">
        <v>104</v>
      </c>
      <c r="U1" s="741"/>
      <c r="V1" s="742" t="s">
        <v>105</v>
      </c>
      <c r="W1" s="743"/>
      <c r="X1" s="743" t="s">
        <v>106</v>
      </c>
      <c r="Y1" s="744"/>
      <c r="Z1" s="751" t="s">
        <v>49</v>
      </c>
      <c r="AA1" s="752"/>
      <c r="AB1" s="753" t="s">
        <v>50</v>
      </c>
      <c r="AC1" s="754"/>
      <c r="AD1" s="745" t="s">
        <v>69</v>
      </c>
      <c r="AE1" s="746"/>
      <c r="AF1" s="747"/>
      <c r="AG1" s="745" t="s">
        <v>71</v>
      </c>
      <c r="AH1" s="746"/>
      <c r="AI1" s="747"/>
      <c r="AJ1" s="745" t="s">
        <v>73</v>
      </c>
      <c r="AK1" s="746"/>
      <c r="AL1" s="747"/>
      <c r="AM1" s="745" t="s">
        <v>74</v>
      </c>
      <c r="AN1" s="746"/>
      <c r="AO1" s="747"/>
      <c r="AP1" s="745" t="s">
        <v>75</v>
      </c>
      <c r="AQ1" s="746"/>
      <c r="AR1" s="747"/>
      <c r="AS1" s="745" t="s">
        <v>76</v>
      </c>
      <c r="AT1" s="746"/>
      <c r="AU1" s="747"/>
      <c r="AV1" s="745" t="s">
        <v>45</v>
      </c>
      <c r="AW1" s="746"/>
      <c r="AX1" s="747"/>
      <c r="AY1" s="745" t="s">
        <v>77</v>
      </c>
      <c r="AZ1" s="746"/>
      <c r="BA1" s="747"/>
      <c r="BB1" s="745" t="s">
        <v>78</v>
      </c>
      <c r="BC1" s="746"/>
      <c r="BD1" s="747"/>
      <c r="BE1" s="729" t="s">
        <v>79</v>
      </c>
      <c r="BF1" s="730"/>
      <c r="BG1" s="731"/>
      <c r="BH1" s="729" t="s">
        <v>81</v>
      </c>
      <c r="BI1" s="730"/>
      <c r="BJ1" s="731"/>
      <c r="BK1" s="735" t="s">
        <v>82</v>
      </c>
      <c r="BL1" s="735"/>
      <c r="BM1" s="735"/>
      <c r="BN1" s="735" t="s">
        <v>83</v>
      </c>
      <c r="BO1" s="735"/>
      <c r="BP1" s="735"/>
      <c r="BQ1" s="729" t="s">
        <v>84</v>
      </c>
      <c r="BR1" s="730"/>
      <c r="BS1" s="731"/>
      <c r="BT1" s="729" t="s">
        <v>85</v>
      </c>
      <c r="BU1" s="730"/>
      <c r="BV1" s="731"/>
      <c r="BW1" s="729" t="s">
        <v>86</v>
      </c>
      <c r="BX1" s="730"/>
      <c r="BY1" s="731"/>
      <c r="BZ1" s="729" t="s">
        <v>87</v>
      </c>
      <c r="CA1" s="730"/>
      <c r="CB1" s="731"/>
      <c r="CC1" s="732" t="s">
        <v>88</v>
      </c>
      <c r="CD1" s="733"/>
      <c r="CE1" s="734"/>
      <c r="CF1" s="755" t="s">
        <v>89</v>
      </c>
      <c r="CG1" s="756"/>
      <c r="CH1" s="757"/>
      <c r="CI1" s="755" t="s">
        <v>90</v>
      </c>
      <c r="CJ1" s="756"/>
      <c r="CK1" s="757"/>
      <c r="CL1" s="755" t="s">
        <v>91</v>
      </c>
      <c r="CM1" s="756"/>
      <c r="CN1" s="756"/>
      <c r="CO1" s="756" t="s">
        <v>92</v>
      </c>
      <c r="CP1" s="756"/>
      <c r="CQ1" s="757"/>
      <c r="CR1" s="755" t="s">
        <v>93</v>
      </c>
      <c r="CS1" s="756"/>
      <c r="CT1" s="757"/>
      <c r="CU1" s="755" t="s">
        <v>94</v>
      </c>
      <c r="CV1" s="756"/>
      <c r="CW1" s="757"/>
      <c r="CX1" s="755" t="s">
        <v>95</v>
      </c>
      <c r="CY1" s="756"/>
      <c r="CZ1" s="757"/>
      <c r="DA1" s="755" t="s">
        <v>96</v>
      </c>
      <c r="DB1" s="756"/>
      <c r="DC1" s="757"/>
      <c r="DD1" s="755" t="s">
        <v>97</v>
      </c>
      <c r="DE1" s="756"/>
      <c r="DF1" s="757"/>
      <c r="DG1" s="755" t="s">
        <v>98</v>
      </c>
      <c r="DH1" s="756" t="s">
        <v>108</v>
      </c>
      <c r="DI1" s="757"/>
      <c r="DJ1" s="755" t="s">
        <v>99</v>
      </c>
      <c r="DK1" s="756"/>
      <c r="DL1" s="757"/>
      <c r="DM1" s="755" t="s">
        <v>100</v>
      </c>
      <c r="DN1" s="756"/>
      <c r="DO1" s="757"/>
      <c r="DP1" s="206" t="s">
        <v>109</v>
      </c>
      <c r="DQ1" s="207" t="s">
        <v>110</v>
      </c>
      <c r="DR1" s="207" t="s">
        <v>111</v>
      </c>
      <c r="DS1" s="276" t="s">
        <v>112</v>
      </c>
      <c r="DT1" s="207" t="s">
        <v>113</v>
      </c>
      <c r="DU1" s="208" t="s">
        <v>114</v>
      </c>
      <c r="DV1" s="281" t="str">
        <f>Active!DV1</f>
        <v>S22-4</v>
      </c>
      <c r="DW1" s="411"/>
      <c r="DX1" s="411"/>
      <c r="DY1" s="411"/>
      <c r="DZ1" s="411"/>
      <c r="EA1" s="412"/>
      <c r="EB1" s="411"/>
      <c r="FE1" s="96" t="s">
        <v>116</v>
      </c>
      <c r="FF1" s="94"/>
      <c r="FG1" s="53"/>
      <c r="GO1" s="96" t="s">
        <v>116</v>
      </c>
      <c r="GP1" s="94"/>
      <c r="GQ1" s="411"/>
      <c r="GR1" s="411"/>
      <c r="GS1" s="411"/>
      <c r="GT1" s="411"/>
      <c r="GU1" s="412"/>
      <c r="GV1" s="411"/>
      <c r="HY1" s="96" t="s">
        <v>116</v>
      </c>
      <c r="HZ1" s="94"/>
      <c r="IA1" s="192" t="s">
        <v>117</v>
      </c>
      <c r="IB1" s="53"/>
      <c r="IG1" s="434">
        <f>COLUMN()</f>
        <v>241</v>
      </c>
      <c r="II1" s="53" t="s">
        <v>118</v>
      </c>
      <c r="JK1" s="420" t="s">
        <v>119</v>
      </c>
    </row>
    <row r="2" spans="1:272" ht="15" customHeight="1" thickBot="1" x14ac:dyDescent="0.3">
      <c r="B2" s="4" t="s">
        <v>120</v>
      </c>
      <c r="C2" s="2" t="s">
        <v>121</v>
      </c>
      <c r="D2" s="3" t="s">
        <v>122</v>
      </c>
      <c r="E2" s="3" t="s">
        <v>123</v>
      </c>
      <c r="F2" s="3" t="s">
        <v>124</v>
      </c>
      <c r="G2" s="3" t="s">
        <v>125</v>
      </c>
      <c r="H2" s="3" t="s">
        <v>126</v>
      </c>
      <c r="I2" s="3" t="s">
        <v>127</v>
      </c>
      <c r="J2" s="3" t="s">
        <v>128</v>
      </c>
      <c r="K2" s="3" t="s">
        <v>129</v>
      </c>
      <c r="L2" s="8" t="s">
        <v>130</v>
      </c>
      <c r="M2" s="5" t="s">
        <v>131</v>
      </c>
      <c r="N2" s="9">
        <v>1</v>
      </c>
      <c r="O2" s="10">
        <v>2</v>
      </c>
      <c r="P2" s="10">
        <v>1</v>
      </c>
      <c r="Q2" s="11">
        <v>2</v>
      </c>
      <c r="R2" s="9">
        <v>1</v>
      </c>
      <c r="S2" s="10">
        <v>2</v>
      </c>
      <c r="T2" s="10">
        <v>1</v>
      </c>
      <c r="U2" s="370">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10">
        <v>2</v>
      </c>
      <c r="BV2" s="11">
        <v>3</v>
      </c>
      <c r="BW2" s="9">
        <v>1</v>
      </c>
      <c r="BX2" s="10">
        <v>2</v>
      </c>
      <c r="BY2" s="11">
        <v>3</v>
      </c>
      <c r="BZ2" s="9">
        <v>1</v>
      </c>
      <c r="CA2" s="10">
        <v>2</v>
      </c>
      <c r="CB2" s="11">
        <v>3</v>
      </c>
      <c r="CC2" s="9">
        <v>1</v>
      </c>
      <c r="CD2" s="282">
        <v>2</v>
      </c>
      <c r="CE2" s="11">
        <v>3</v>
      </c>
      <c r="CF2" s="9">
        <v>1</v>
      </c>
      <c r="CG2" s="10">
        <v>2</v>
      </c>
      <c r="CH2" s="11">
        <v>3</v>
      </c>
      <c r="CI2" s="9">
        <v>1</v>
      </c>
      <c r="CJ2" s="10">
        <v>2</v>
      </c>
      <c r="CK2" s="11">
        <v>3</v>
      </c>
      <c r="CL2" s="9">
        <v>1</v>
      </c>
      <c r="CM2" s="10">
        <v>2</v>
      </c>
      <c r="CN2" s="10">
        <v>3</v>
      </c>
      <c r="CO2" s="10">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9">
        <v>1</v>
      </c>
      <c r="DH2" s="10">
        <v>2</v>
      </c>
      <c r="DI2" s="11">
        <v>3</v>
      </c>
      <c r="DJ2" s="9">
        <v>1</v>
      </c>
      <c r="DK2" s="10">
        <v>2</v>
      </c>
      <c r="DL2" s="11">
        <v>3</v>
      </c>
      <c r="DM2" s="9">
        <v>1</v>
      </c>
      <c r="DN2" s="10">
        <v>2</v>
      </c>
      <c r="DO2" s="11">
        <v>3</v>
      </c>
      <c r="DP2" s="209">
        <v>1</v>
      </c>
      <c r="DQ2" s="210"/>
      <c r="DR2" s="210"/>
      <c r="DS2" s="277"/>
      <c r="DT2" s="210"/>
      <c r="DU2" s="211"/>
      <c r="DV2" s="367" t="str">
        <f>"r"&amp;MID(DV1, 2, 4)</f>
        <v>r22-4</v>
      </c>
      <c r="DW2" s="13">
        <v>3</v>
      </c>
      <c r="DX2" s="13">
        <v>3</v>
      </c>
      <c r="DY2" s="13">
        <v>3</v>
      </c>
      <c r="DZ2" s="13">
        <v>3</v>
      </c>
      <c r="EA2" s="13">
        <v>2</v>
      </c>
      <c r="EB2" s="13">
        <v>4</v>
      </c>
      <c r="EC2" s="13">
        <v>4</v>
      </c>
      <c r="ED2" s="13">
        <v>5</v>
      </c>
      <c r="EE2" s="13">
        <v>4</v>
      </c>
      <c r="EF2" s="13">
        <v>4</v>
      </c>
      <c r="EG2" s="13">
        <v>3</v>
      </c>
      <c r="EH2" s="13">
        <v>4</v>
      </c>
      <c r="EI2" s="13">
        <v>4</v>
      </c>
      <c r="EJ2" s="13">
        <v>4</v>
      </c>
      <c r="EK2" s="13">
        <v>3</v>
      </c>
      <c r="EL2" s="13">
        <v>5</v>
      </c>
      <c r="EM2" s="13">
        <v>5</v>
      </c>
      <c r="EN2" s="13">
        <v>5</v>
      </c>
      <c r="EO2" s="13">
        <v>5</v>
      </c>
      <c r="EP2" s="13">
        <v>3</v>
      </c>
      <c r="EQ2" s="13">
        <v>4</v>
      </c>
      <c r="ER2" s="13">
        <v>4</v>
      </c>
      <c r="ES2" s="13">
        <v>6</v>
      </c>
      <c r="ET2" s="13">
        <v>3</v>
      </c>
      <c r="EU2" s="13">
        <v>6</v>
      </c>
      <c r="EV2" s="13">
        <v>4</v>
      </c>
      <c r="EW2" s="13">
        <v>4</v>
      </c>
      <c r="EX2" s="13">
        <v>5</v>
      </c>
      <c r="EY2" s="13">
        <v>5</v>
      </c>
      <c r="EZ2" s="13">
        <v>5</v>
      </c>
      <c r="FA2" s="13">
        <v>5</v>
      </c>
      <c r="FB2" s="13">
        <v>5</v>
      </c>
      <c r="FC2" s="13">
        <v>5</v>
      </c>
      <c r="FD2" s="13">
        <v>0</v>
      </c>
      <c r="FE2" s="13">
        <v>0</v>
      </c>
      <c r="FF2" s="13">
        <f>IF(RIGHT(FF1, 1)="1", 10, 20)</f>
        <v>20</v>
      </c>
      <c r="FG2" s="13">
        <v>3</v>
      </c>
      <c r="FH2" s="13">
        <v>3</v>
      </c>
      <c r="FI2" s="13">
        <v>3</v>
      </c>
      <c r="FJ2" s="13">
        <v>3</v>
      </c>
      <c r="FK2" s="13">
        <v>2</v>
      </c>
      <c r="FL2" s="13">
        <v>4</v>
      </c>
      <c r="FM2" s="13">
        <v>4</v>
      </c>
      <c r="FN2" s="13">
        <v>5</v>
      </c>
      <c r="FO2" s="13">
        <v>4</v>
      </c>
      <c r="FP2" s="13">
        <v>4</v>
      </c>
      <c r="FQ2" s="13">
        <v>3</v>
      </c>
      <c r="FR2" s="13">
        <v>4</v>
      </c>
      <c r="FS2" s="13">
        <v>4</v>
      </c>
      <c r="FT2" s="13">
        <v>4</v>
      </c>
      <c r="FU2" s="13">
        <v>3</v>
      </c>
      <c r="FV2" s="13">
        <v>5</v>
      </c>
      <c r="FW2" s="13">
        <v>5</v>
      </c>
      <c r="FX2" s="13">
        <v>5</v>
      </c>
      <c r="FY2" s="13">
        <v>5</v>
      </c>
      <c r="FZ2" s="13">
        <v>3</v>
      </c>
      <c r="GA2" s="13">
        <v>4</v>
      </c>
      <c r="GB2" s="13">
        <v>4</v>
      </c>
      <c r="GC2" s="13">
        <v>6</v>
      </c>
      <c r="GD2" s="13">
        <v>3</v>
      </c>
      <c r="GE2" s="13">
        <v>6</v>
      </c>
      <c r="GF2" s="13">
        <v>4</v>
      </c>
      <c r="GG2" s="13">
        <v>4</v>
      </c>
      <c r="GH2" s="13">
        <v>5</v>
      </c>
      <c r="GI2" s="13">
        <v>5</v>
      </c>
      <c r="GJ2" s="13">
        <v>5</v>
      </c>
      <c r="GK2" s="13">
        <v>5</v>
      </c>
      <c r="GL2" s="13">
        <v>5</v>
      </c>
      <c r="GM2" s="13">
        <v>5</v>
      </c>
      <c r="GN2" s="13">
        <v>0</v>
      </c>
      <c r="GO2" s="13">
        <v>0</v>
      </c>
      <c r="GP2" s="13">
        <f>IF(RIGHT(GP1, 1)="1", 10, 20)</f>
        <v>20</v>
      </c>
      <c r="GQ2" s="13">
        <v>3</v>
      </c>
      <c r="GR2" s="13">
        <v>3</v>
      </c>
      <c r="GS2" s="13">
        <v>3</v>
      </c>
      <c r="GT2" s="13">
        <v>3</v>
      </c>
      <c r="GU2" s="13">
        <v>2</v>
      </c>
      <c r="GV2" s="13">
        <v>4</v>
      </c>
      <c r="GW2" s="13">
        <v>4</v>
      </c>
      <c r="GX2" s="13">
        <v>5</v>
      </c>
      <c r="GY2" s="13">
        <v>4</v>
      </c>
      <c r="GZ2" s="13">
        <v>4</v>
      </c>
      <c r="HA2" s="13">
        <v>3</v>
      </c>
      <c r="HB2" s="13">
        <v>4</v>
      </c>
      <c r="HC2" s="13">
        <v>4</v>
      </c>
      <c r="HD2" s="13">
        <v>4</v>
      </c>
      <c r="HE2" s="13">
        <v>3</v>
      </c>
      <c r="HF2" s="13">
        <v>5</v>
      </c>
      <c r="HG2" s="13">
        <v>5</v>
      </c>
      <c r="HH2" s="13">
        <v>5</v>
      </c>
      <c r="HI2" s="13">
        <v>5</v>
      </c>
      <c r="HJ2" s="13">
        <v>3</v>
      </c>
      <c r="HK2" s="13">
        <v>4</v>
      </c>
      <c r="HL2" s="13">
        <v>4</v>
      </c>
      <c r="HM2" s="13">
        <v>6</v>
      </c>
      <c r="HN2" s="13">
        <v>3</v>
      </c>
      <c r="HO2" s="13">
        <v>6</v>
      </c>
      <c r="HP2" s="13">
        <v>4</v>
      </c>
      <c r="HQ2" s="13">
        <v>4</v>
      </c>
      <c r="HR2" s="13">
        <v>5</v>
      </c>
      <c r="HS2" s="13">
        <v>5</v>
      </c>
      <c r="HT2" s="13">
        <v>5</v>
      </c>
      <c r="HU2" s="13">
        <v>5</v>
      </c>
      <c r="HV2" s="13">
        <v>5</v>
      </c>
      <c r="HW2" s="13">
        <v>5</v>
      </c>
      <c r="HX2" s="13">
        <v>0</v>
      </c>
      <c r="HY2" s="13">
        <v>0</v>
      </c>
      <c r="HZ2" s="13">
        <f>IF(RIGHT(HZ1, 1)="1", 10, 20)</f>
        <v>20</v>
      </c>
      <c r="IA2" s="192"/>
      <c r="IB2" s="13">
        <v>3</v>
      </c>
      <c r="IC2" s="13">
        <v>3</v>
      </c>
      <c r="ID2" s="13">
        <v>3</v>
      </c>
      <c r="IE2" s="13">
        <v>3</v>
      </c>
      <c r="IF2" s="13">
        <v>2</v>
      </c>
      <c r="IG2" s="13">
        <v>15</v>
      </c>
      <c r="IH2" s="13">
        <v>10</v>
      </c>
      <c r="II2" s="13">
        <v>20</v>
      </c>
      <c r="IJ2" s="13">
        <v>15</v>
      </c>
      <c r="IK2" s="13">
        <v>15</v>
      </c>
      <c r="IL2" s="13">
        <v>5</v>
      </c>
      <c r="IM2" s="13">
        <v>15</v>
      </c>
      <c r="IN2" s="13">
        <v>15</v>
      </c>
      <c r="IO2" s="13">
        <v>10</v>
      </c>
      <c r="IP2" s="13">
        <v>10</v>
      </c>
      <c r="IQ2" s="13">
        <v>20</v>
      </c>
      <c r="IR2" s="13">
        <v>20</v>
      </c>
      <c r="IS2" s="13">
        <v>15</v>
      </c>
      <c r="IT2" s="13">
        <v>20</v>
      </c>
      <c r="IU2" s="13">
        <v>10</v>
      </c>
      <c r="IV2" s="13">
        <v>15</v>
      </c>
      <c r="IW2" s="13">
        <v>10</v>
      </c>
      <c r="IX2" s="13">
        <v>6</v>
      </c>
      <c r="IY2" s="13">
        <v>10</v>
      </c>
      <c r="IZ2" s="13">
        <v>20</v>
      </c>
      <c r="JA2" s="13">
        <v>10</v>
      </c>
      <c r="JB2" s="13">
        <v>10</v>
      </c>
      <c r="JC2" s="13">
        <v>20</v>
      </c>
      <c r="JD2" s="13">
        <v>20</v>
      </c>
      <c r="JE2" s="13">
        <v>20</v>
      </c>
      <c r="JF2" s="13">
        <v>20</v>
      </c>
      <c r="JG2" s="13">
        <v>20</v>
      </c>
      <c r="JH2" s="13">
        <v>20</v>
      </c>
      <c r="JI2" s="13">
        <v>0</v>
      </c>
      <c r="JJ2" s="13">
        <v>0</v>
      </c>
      <c r="JK2" s="16">
        <f>SUM(IG2:IW2, IY2:JJ2)-50</f>
        <v>360</v>
      </c>
      <c r="JL2" s="16">
        <f>SUM(IB2:IF2, IX2)</f>
        <v>20</v>
      </c>
    </row>
    <row r="3" spans="1:272" ht="15" x14ac:dyDescent="0.25">
      <c r="A3" s="377"/>
      <c r="B3" s="70"/>
      <c r="C3" s="419" t="s">
        <v>133</v>
      </c>
      <c r="D3" s="70">
        <f>COLUMN()</f>
        <v>4</v>
      </c>
      <c r="E3" s="70">
        <f>COLUMN()</f>
        <v>5</v>
      </c>
      <c r="F3" s="70">
        <f>COLUMN()</f>
        <v>6</v>
      </c>
      <c r="G3" s="70">
        <f>COLUMN()</f>
        <v>7</v>
      </c>
      <c r="H3" s="70">
        <f>COLUMN()</f>
        <v>8</v>
      </c>
      <c r="I3" s="70">
        <f>COLUMN()</f>
        <v>9</v>
      </c>
      <c r="J3" s="70">
        <f>COLUMN()</f>
        <v>10</v>
      </c>
      <c r="K3" s="70">
        <f>COLUMN()</f>
        <v>11</v>
      </c>
      <c r="L3" s="70">
        <f>COLUMN()</f>
        <v>12</v>
      </c>
      <c r="M3" s="70">
        <f>COLUMN()</f>
        <v>13</v>
      </c>
      <c r="N3" s="69">
        <f>COLUMN()</f>
        <v>14</v>
      </c>
      <c r="O3" s="402">
        <f>COLUMN()</f>
        <v>15</v>
      </c>
      <c r="P3" s="403">
        <f>COLUMN()</f>
        <v>16</v>
      </c>
      <c r="Q3" s="71">
        <f>COLUMN()</f>
        <v>17</v>
      </c>
      <c r="R3" s="69">
        <f>COLUMN()</f>
        <v>18</v>
      </c>
      <c r="S3" s="402">
        <f>COLUMN()</f>
        <v>19</v>
      </c>
      <c r="T3" s="403">
        <f>COLUMN()</f>
        <v>20</v>
      </c>
      <c r="U3" s="70">
        <f>COLUMN()</f>
        <v>21</v>
      </c>
      <c r="V3" s="69">
        <f>COLUMN()</f>
        <v>22</v>
      </c>
      <c r="W3" s="402">
        <f>COLUMN()</f>
        <v>23</v>
      </c>
      <c r="X3" s="403">
        <f>COLUMN()</f>
        <v>24</v>
      </c>
      <c r="Y3" s="71">
        <f>COLUMN()</f>
        <v>25</v>
      </c>
      <c r="Z3" s="69">
        <f>COLUMN()</f>
        <v>26</v>
      </c>
      <c r="AA3" s="71">
        <f>COLUMN()</f>
        <v>27</v>
      </c>
      <c r="AB3" s="69">
        <f>COLUMN()</f>
        <v>28</v>
      </c>
      <c r="AC3" s="71">
        <f>COLUMN()</f>
        <v>29</v>
      </c>
      <c r="AD3" s="69">
        <f>COLUMN()</f>
        <v>30</v>
      </c>
      <c r="AE3" s="70">
        <f>COLUMN()</f>
        <v>31</v>
      </c>
      <c r="AF3" s="71">
        <f>COLUMN()</f>
        <v>32</v>
      </c>
      <c r="AG3" s="69">
        <f>COLUMN()</f>
        <v>33</v>
      </c>
      <c r="AH3" s="70">
        <f>COLUMN()</f>
        <v>34</v>
      </c>
      <c r="AI3" s="71">
        <f>COLUMN()</f>
        <v>35</v>
      </c>
      <c r="AJ3" s="69">
        <f>COLUMN()</f>
        <v>36</v>
      </c>
      <c r="AK3" s="70">
        <f>COLUMN()</f>
        <v>37</v>
      </c>
      <c r="AL3" s="71">
        <f>COLUMN()</f>
        <v>38</v>
      </c>
      <c r="AM3" s="69">
        <f>COLUMN()</f>
        <v>39</v>
      </c>
      <c r="AN3" s="70">
        <f>COLUMN()</f>
        <v>40</v>
      </c>
      <c r="AO3" s="71">
        <f>COLUMN()</f>
        <v>41</v>
      </c>
      <c r="AP3" s="69">
        <f>COLUMN()</f>
        <v>42</v>
      </c>
      <c r="AQ3" s="70">
        <f>COLUMN()</f>
        <v>43</v>
      </c>
      <c r="AR3" s="71">
        <f>COLUMN()</f>
        <v>44</v>
      </c>
      <c r="AS3" s="69">
        <f>COLUMN()</f>
        <v>45</v>
      </c>
      <c r="AT3" s="70">
        <f>COLUMN()</f>
        <v>46</v>
      </c>
      <c r="AU3" s="71">
        <f>COLUMN()</f>
        <v>47</v>
      </c>
      <c r="AV3" s="69">
        <f>COLUMN()</f>
        <v>48</v>
      </c>
      <c r="AW3" s="70">
        <f>COLUMN()</f>
        <v>49</v>
      </c>
      <c r="AX3" s="71">
        <f>COLUMN()</f>
        <v>50</v>
      </c>
      <c r="AY3" s="69">
        <f>COLUMN()</f>
        <v>51</v>
      </c>
      <c r="AZ3" s="70">
        <f>COLUMN()</f>
        <v>52</v>
      </c>
      <c r="BA3" s="71">
        <f>COLUMN()</f>
        <v>53</v>
      </c>
      <c r="BB3" s="69">
        <f>COLUMN()</f>
        <v>54</v>
      </c>
      <c r="BC3" s="70">
        <f>COLUMN()</f>
        <v>55</v>
      </c>
      <c r="BD3" s="71">
        <f>COLUMN()</f>
        <v>56</v>
      </c>
      <c r="BE3" s="69">
        <f>COLUMN()</f>
        <v>57</v>
      </c>
      <c r="BF3" s="70">
        <f>COLUMN()</f>
        <v>58</v>
      </c>
      <c r="BG3" s="71">
        <f>COLUMN()</f>
        <v>59</v>
      </c>
      <c r="BH3" s="69">
        <f>COLUMN()</f>
        <v>60</v>
      </c>
      <c r="BI3" s="70">
        <f>COLUMN()</f>
        <v>61</v>
      </c>
      <c r="BJ3" s="71">
        <f>COLUMN()</f>
        <v>62</v>
      </c>
      <c r="BK3" s="69">
        <f>COLUMN()</f>
        <v>63</v>
      </c>
      <c r="BL3" s="70">
        <f>COLUMN()</f>
        <v>64</v>
      </c>
      <c r="BM3" s="71">
        <f>COLUMN()</f>
        <v>65</v>
      </c>
      <c r="BN3" s="69">
        <f>COLUMN()</f>
        <v>66</v>
      </c>
      <c r="BO3" s="70">
        <f>COLUMN()</f>
        <v>67</v>
      </c>
      <c r="BP3" s="71">
        <f>COLUMN()</f>
        <v>68</v>
      </c>
      <c r="BQ3" s="69">
        <f>COLUMN()</f>
        <v>69</v>
      </c>
      <c r="BR3" s="70">
        <f>COLUMN()</f>
        <v>70</v>
      </c>
      <c r="BS3" s="71">
        <f>COLUMN()</f>
        <v>71</v>
      </c>
      <c r="BT3" s="69">
        <f>COLUMN()</f>
        <v>72</v>
      </c>
      <c r="BU3" s="70">
        <f>COLUMN()</f>
        <v>73</v>
      </c>
      <c r="BV3" s="71">
        <f>COLUMN()</f>
        <v>74</v>
      </c>
      <c r="BW3" s="69">
        <f>COLUMN()</f>
        <v>75</v>
      </c>
      <c r="BX3" s="70">
        <f>COLUMN()</f>
        <v>76</v>
      </c>
      <c r="BY3" s="71">
        <f>COLUMN()</f>
        <v>77</v>
      </c>
      <c r="BZ3" s="69">
        <f>COLUMN()</f>
        <v>78</v>
      </c>
      <c r="CA3" s="70">
        <f>COLUMN()</f>
        <v>79</v>
      </c>
      <c r="CB3" s="71">
        <f>COLUMN()</f>
        <v>80</v>
      </c>
      <c r="CC3" s="69">
        <f>COLUMN()</f>
        <v>81</v>
      </c>
      <c r="CD3" s="70">
        <f>COLUMN()</f>
        <v>82</v>
      </c>
      <c r="CE3" s="71">
        <f>COLUMN()</f>
        <v>83</v>
      </c>
      <c r="CF3" s="69">
        <f>COLUMN()</f>
        <v>84</v>
      </c>
      <c r="CG3" s="70">
        <f>COLUMN()</f>
        <v>85</v>
      </c>
      <c r="CH3" s="71">
        <f>COLUMN()</f>
        <v>86</v>
      </c>
      <c r="CI3" s="69">
        <f>COLUMN()</f>
        <v>87</v>
      </c>
      <c r="CJ3" s="70">
        <f>COLUMN()</f>
        <v>88</v>
      </c>
      <c r="CK3" s="71">
        <f>COLUMN()</f>
        <v>89</v>
      </c>
      <c r="CL3" s="69">
        <f>COLUMN()</f>
        <v>90</v>
      </c>
      <c r="CM3" s="70">
        <f>COLUMN()</f>
        <v>91</v>
      </c>
      <c r="CN3" s="70">
        <f>COLUMN()</f>
        <v>92</v>
      </c>
      <c r="CO3" s="70">
        <f>COLUMN()</f>
        <v>93</v>
      </c>
      <c r="CP3" s="70">
        <f>COLUMN()</f>
        <v>94</v>
      </c>
      <c r="CQ3" s="71">
        <f>COLUMN()</f>
        <v>95</v>
      </c>
      <c r="CR3" s="69">
        <f>COLUMN()</f>
        <v>96</v>
      </c>
      <c r="CS3" s="70">
        <f>COLUMN()</f>
        <v>97</v>
      </c>
      <c r="CT3" s="71">
        <f>COLUMN()</f>
        <v>98</v>
      </c>
      <c r="CU3" s="69">
        <f>COLUMN()</f>
        <v>99</v>
      </c>
      <c r="CV3" s="70">
        <f>COLUMN()</f>
        <v>100</v>
      </c>
      <c r="CW3" s="71">
        <f>COLUMN()</f>
        <v>101</v>
      </c>
      <c r="CX3" s="69">
        <f>COLUMN()</f>
        <v>102</v>
      </c>
      <c r="CY3" s="70">
        <f>COLUMN()</f>
        <v>103</v>
      </c>
      <c r="CZ3" s="71">
        <f>COLUMN()</f>
        <v>104</v>
      </c>
      <c r="DA3" s="69">
        <f>COLUMN()</f>
        <v>105</v>
      </c>
      <c r="DB3" s="70">
        <f>COLUMN()</f>
        <v>106</v>
      </c>
      <c r="DC3" s="71">
        <f>COLUMN()</f>
        <v>107</v>
      </c>
      <c r="DD3" s="69">
        <f>COLUMN()</f>
        <v>108</v>
      </c>
      <c r="DE3" s="70">
        <f>COLUMN()</f>
        <v>109</v>
      </c>
      <c r="DF3" s="71">
        <f>COLUMN()</f>
        <v>110</v>
      </c>
      <c r="DG3" s="69">
        <f>COLUMN()</f>
        <v>111</v>
      </c>
      <c r="DH3" s="70">
        <f>COLUMN()</f>
        <v>112</v>
      </c>
      <c r="DI3" s="71">
        <f>COLUMN()</f>
        <v>113</v>
      </c>
      <c r="DJ3" s="69">
        <f>COLUMN()</f>
        <v>114</v>
      </c>
      <c r="DK3" s="70">
        <f>COLUMN()</f>
        <v>115</v>
      </c>
      <c r="DL3" s="71">
        <f>COLUMN()</f>
        <v>116</v>
      </c>
      <c r="DM3" s="69">
        <f>COLUMN()</f>
        <v>117</v>
      </c>
      <c r="DN3" s="70">
        <f>COLUMN()</f>
        <v>118</v>
      </c>
      <c r="DO3" s="71">
        <f>COLUMN()</f>
        <v>119</v>
      </c>
      <c r="DP3" s="378">
        <f>COLUMN()</f>
        <v>120</v>
      </c>
      <c r="DQ3" s="378">
        <f>COLUMN()</f>
        <v>121</v>
      </c>
      <c r="DR3" s="378">
        <f>COLUMN()</f>
        <v>122</v>
      </c>
      <c r="DS3" s="378">
        <f>COLUMN()</f>
        <v>123</v>
      </c>
      <c r="DT3" s="378">
        <f>COLUMN()</f>
        <v>124</v>
      </c>
      <c r="DU3" s="379">
        <f>COLUMN()</f>
        <v>125</v>
      </c>
      <c r="DV3" s="379">
        <f>IF(RIGHT(DV1, 1)="1", 1, 3)</f>
        <v>3</v>
      </c>
      <c r="DW3" s="32" t="s">
        <v>134</v>
      </c>
      <c r="DX3" s="33" t="s">
        <v>135</v>
      </c>
      <c r="DY3" s="33" t="s">
        <v>136</v>
      </c>
      <c r="DZ3" s="33" t="s">
        <v>137</v>
      </c>
      <c r="EA3" s="33" t="s">
        <v>138</v>
      </c>
      <c r="EB3" s="413" t="s">
        <v>139</v>
      </c>
      <c r="EC3" s="414" t="s">
        <v>140</v>
      </c>
      <c r="ED3" s="414" t="s">
        <v>141</v>
      </c>
      <c r="EE3" s="414" t="s">
        <v>142</v>
      </c>
      <c r="EF3" s="414" t="s">
        <v>143</v>
      </c>
      <c r="EG3" s="414" t="s">
        <v>144</v>
      </c>
      <c r="EH3" s="414" t="s">
        <v>145</v>
      </c>
      <c r="EI3" s="414" t="s">
        <v>146</v>
      </c>
      <c r="EJ3" s="414" t="s">
        <v>147</v>
      </c>
      <c r="EK3" s="415" t="s">
        <v>148</v>
      </c>
      <c r="EL3" s="416" t="s">
        <v>149</v>
      </c>
      <c r="EM3" s="416" t="s">
        <v>150</v>
      </c>
      <c r="EN3" s="416" t="s">
        <v>151</v>
      </c>
      <c r="EO3" s="416" t="s">
        <v>152</v>
      </c>
      <c r="EP3" s="416" t="s">
        <v>153</v>
      </c>
      <c r="EQ3" s="416" t="s">
        <v>154</v>
      </c>
      <c r="ER3" s="416" t="s">
        <v>155</v>
      </c>
      <c r="ES3" s="416" t="s">
        <v>156</v>
      </c>
      <c r="ET3" s="417" t="s">
        <v>157</v>
      </c>
      <c r="EU3" s="418" t="s">
        <v>158</v>
      </c>
      <c r="EV3" s="418" t="s">
        <v>159</v>
      </c>
      <c r="EW3" s="418" t="s">
        <v>160</v>
      </c>
      <c r="EX3" s="39" t="s">
        <v>161</v>
      </c>
      <c r="EY3" s="418" t="s">
        <v>162</v>
      </c>
      <c r="EZ3" s="418" t="s">
        <v>163</v>
      </c>
      <c r="FA3" s="418" t="s">
        <v>164</v>
      </c>
      <c r="FB3" s="418" t="s">
        <v>165</v>
      </c>
      <c r="FC3" s="418" t="s">
        <v>166</v>
      </c>
      <c r="FD3" s="418" t="s">
        <v>139</v>
      </c>
      <c r="FE3" s="418" t="s">
        <v>140</v>
      </c>
      <c r="FF3" s="94" t="s">
        <v>167</v>
      </c>
      <c r="FG3" s="32" t="s">
        <v>134</v>
      </c>
      <c r="FH3" s="33" t="s">
        <v>135</v>
      </c>
      <c r="FI3" s="33" t="s">
        <v>136</v>
      </c>
      <c r="FJ3" s="33" t="s">
        <v>137</v>
      </c>
      <c r="FK3" s="33" t="s">
        <v>138</v>
      </c>
      <c r="FL3" s="34" t="s">
        <v>139</v>
      </c>
      <c r="FM3" s="35" t="s">
        <v>140</v>
      </c>
      <c r="FN3" s="35" t="s">
        <v>141</v>
      </c>
      <c r="FO3" s="35" t="s">
        <v>142</v>
      </c>
      <c r="FP3" s="35" t="s">
        <v>143</v>
      </c>
      <c r="FQ3" s="35" t="s">
        <v>144</v>
      </c>
      <c r="FR3" s="35" t="s">
        <v>145</v>
      </c>
      <c r="FS3" s="35" t="s">
        <v>146</v>
      </c>
      <c r="FT3" s="35" t="s">
        <v>147</v>
      </c>
      <c r="FU3" s="36" t="s">
        <v>148</v>
      </c>
      <c r="FV3" s="37" t="s">
        <v>149</v>
      </c>
      <c r="FW3" s="37" t="s">
        <v>150</v>
      </c>
      <c r="FX3" s="37" t="s">
        <v>151</v>
      </c>
      <c r="FY3" s="37" t="s">
        <v>152</v>
      </c>
      <c r="FZ3" s="37" t="s">
        <v>153</v>
      </c>
      <c r="GA3" s="37" t="s">
        <v>154</v>
      </c>
      <c r="GB3" s="37" t="s">
        <v>155</v>
      </c>
      <c r="GC3" s="37" t="s">
        <v>156</v>
      </c>
      <c r="GD3" s="38" t="s">
        <v>157</v>
      </c>
      <c r="GE3" s="39" t="s">
        <v>158</v>
      </c>
      <c r="GF3" s="39" t="s">
        <v>159</v>
      </c>
      <c r="GG3" s="39" t="s">
        <v>160</v>
      </c>
      <c r="GH3" s="39" t="s">
        <v>161</v>
      </c>
      <c r="GI3" s="39" t="s">
        <v>162</v>
      </c>
      <c r="GJ3" s="39" t="s">
        <v>163</v>
      </c>
      <c r="GK3" s="39" t="s">
        <v>164</v>
      </c>
      <c r="GL3" s="39" t="s">
        <v>165</v>
      </c>
      <c r="GM3" s="39" t="s">
        <v>166</v>
      </c>
      <c r="GN3" s="39" t="s">
        <v>139</v>
      </c>
      <c r="GO3" s="39" t="s">
        <v>140</v>
      </c>
      <c r="GP3" s="94" t="s">
        <v>167</v>
      </c>
      <c r="GQ3" s="32" t="s">
        <v>134</v>
      </c>
      <c r="GR3" s="33" t="s">
        <v>135</v>
      </c>
      <c r="GS3" s="33" t="s">
        <v>136</v>
      </c>
      <c r="GT3" s="33" t="s">
        <v>137</v>
      </c>
      <c r="GU3" s="33" t="s">
        <v>138</v>
      </c>
      <c r="GV3" s="34" t="s">
        <v>139</v>
      </c>
      <c r="GW3" s="35" t="s">
        <v>140</v>
      </c>
      <c r="GX3" s="35" t="s">
        <v>141</v>
      </c>
      <c r="GY3" s="35" t="s">
        <v>142</v>
      </c>
      <c r="GZ3" s="35" t="s">
        <v>143</v>
      </c>
      <c r="HA3" s="35" t="s">
        <v>144</v>
      </c>
      <c r="HB3" s="35" t="s">
        <v>145</v>
      </c>
      <c r="HC3" s="35" t="s">
        <v>146</v>
      </c>
      <c r="HD3" s="35" t="s">
        <v>147</v>
      </c>
      <c r="HE3" s="36" t="s">
        <v>148</v>
      </c>
      <c r="HF3" s="37" t="s">
        <v>149</v>
      </c>
      <c r="HG3" s="37" t="s">
        <v>150</v>
      </c>
      <c r="HH3" s="37" t="s">
        <v>151</v>
      </c>
      <c r="HI3" s="37" t="s">
        <v>152</v>
      </c>
      <c r="HJ3" s="37" t="s">
        <v>153</v>
      </c>
      <c r="HK3" s="37" t="s">
        <v>154</v>
      </c>
      <c r="HL3" s="37" t="s">
        <v>155</v>
      </c>
      <c r="HM3" s="37" t="s">
        <v>156</v>
      </c>
      <c r="HN3" s="38" t="s">
        <v>157</v>
      </c>
      <c r="HO3" s="39" t="s">
        <v>158</v>
      </c>
      <c r="HP3" s="39" t="s">
        <v>159</v>
      </c>
      <c r="HQ3" s="39" t="s">
        <v>160</v>
      </c>
      <c r="HR3" s="39" t="s">
        <v>161</v>
      </c>
      <c r="HS3" s="39" t="s">
        <v>162</v>
      </c>
      <c r="HT3" s="39" t="s">
        <v>163</v>
      </c>
      <c r="HU3" s="39" t="s">
        <v>164</v>
      </c>
      <c r="HV3" s="39" t="s">
        <v>165</v>
      </c>
      <c r="HW3" s="39" t="s">
        <v>166</v>
      </c>
      <c r="HX3" s="39" t="s">
        <v>139</v>
      </c>
      <c r="HY3" s="39" t="s">
        <v>140</v>
      </c>
      <c r="HZ3" s="94" t="s">
        <v>167</v>
      </c>
      <c r="IA3" s="193"/>
      <c r="IB3" s="32" t="s">
        <v>134</v>
      </c>
      <c r="IC3" s="33" t="s">
        <v>135</v>
      </c>
      <c r="ID3" s="33" t="s">
        <v>136</v>
      </c>
      <c r="IE3" s="33" t="s">
        <v>137</v>
      </c>
      <c r="IF3" s="33" t="s">
        <v>138</v>
      </c>
      <c r="IG3" s="34" t="s">
        <v>139</v>
      </c>
      <c r="IH3" s="35" t="s">
        <v>140</v>
      </c>
      <c r="II3" s="35" t="s">
        <v>141</v>
      </c>
      <c r="IJ3" s="35" t="s">
        <v>142</v>
      </c>
      <c r="IK3" s="35" t="s">
        <v>143</v>
      </c>
      <c r="IL3" s="35" t="s">
        <v>144</v>
      </c>
      <c r="IM3" s="35" t="s">
        <v>145</v>
      </c>
      <c r="IN3" s="35" t="s">
        <v>146</v>
      </c>
      <c r="IO3" s="35" t="s">
        <v>147</v>
      </c>
      <c r="IP3" s="36" t="s">
        <v>148</v>
      </c>
      <c r="IQ3" s="37" t="s">
        <v>149</v>
      </c>
      <c r="IR3" s="37" t="s">
        <v>150</v>
      </c>
      <c r="IS3" s="37" t="s">
        <v>151</v>
      </c>
      <c r="IT3" s="37" t="s">
        <v>152</v>
      </c>
      <c r="IU3" s="37" t="s">
        <v>153</v>
      </c>
      <c r="IV3" s="37" t="s">
        <v>154</v>
      </c>
      <c r="IW3" s="37" t="s">
        <v>155</v>
      </c>
      <c r="IX3" s="37" t="s">
        <v>156</v>
      </c>
      <c r="IY3" s="38" t="s">
        <v>157</v>
      </c>
      <c r="IZ3" s="39" t="s">
        <v>158</v>
      </c>
      <c r="JA3" s="39" t="s">
        <v>159</v>
      </c>
      <c r="JB3" s="39" t="s">
        <v>160</v>
      </c>
      <c r="JC3" s="39" t="s">
        <v>161</v>
      </c>
      <c r="JD3" s="39" t="s">
        <v>162</v>
      </c>
      <c r="JE3" s="39" t="s">
        <v>163</v>
      </c>
      <c r="JF3" s="39" t="s">
        <v>164</v>
      </c>
      <c r="JG3" s="39" t="s">
        <v>165</v>
      </c>
      <c r="JH3" s="39" t="s">
        <v>166</v>
      </c>
      <c r="JI3" s="39" t="s">
        <v>139</v>
      </c>
      <c r="JJ3" s="39" t="s">
        <v>140</v>
      </c>
      <c r="JK3" s="40" t="s">
        <v>168</v>
      </c>
      <c r="JL3" s="40" t="s">
        <v>169</v>
      </c>
    </row>
    <row r="4" spans="1:272" ht="15" customHeight="1" x14ac:dyDescent="0.25">
      <c r="B4" s="330"/>
      <c r="C4" s="369"/>
      <c r="D4" s="332"/>
      <c r="E4" s="330"/>
      <c r="F4" s="330"/>
      <c r="G4" s="330"/>
      <c r="H4" s="330"/>
      <c r="I4" s="333"/>
      <c r="J4" s="334"/>
      <c r="K4" s="334"/>
      <c r="L4" s="335"/>
      <c r="M4" s="336"/>
      <c r="N4" s="337"/>
      <c r="O4" s="338"/>
      <c r="P4" s="338"/>
      <c r="Q4" s="339"/>
      <c r="R4" s="337"/>
      <c r="S4" s="338"/>
      <c r="T4" s="338"/>
      <c r="U4" s="371"/>
      <c r="V4" s="337"/>
      <c r="W4" s="338"/>
      <c r="X4" s="338"/>
      <c r="Y4" s="339"/>
      <c r="Z4" s="337"/>
      <c r="AA4" s="339"/>
      <c r="AB4" s="337"/>
      <c r="AC4" s="339"/>
      <c r="AD4" s="337"/>
      <c r="AE4" s="338"/>
      <c r="AF4" s="339"/>
      <c r="AG4" s="337"/>
      <c r="AH4" s="338"/>
      <c r="AI4" s="339"/>
      <c r="AJ4" s="337"/>
      <c r="AK4" s="338"/>
      <c r="AL4" s="339"/>
      <c r="AM4" s="337"/>
      <c r="AN4" s="338"/>
      <c r="AO4" s="339"/>
      <c r="AP4" s="337"/>
      <c r="AQ4" s="338"/>
      <c r="AR4" s="339"/>
      <c r="AS4" s="337"/>
      <c r="AT4" s="338"/>
      <c r="AU4" s="339"/>
      <c r="AV4" s="337"/>
      <c r="AW4" s="338"/>
      <c r="AX4" s="339"/>
      <c r="AY4" s="337"/>
      <c r="AZ4" s="338"/>
      <c r="BA4" s="339"/>
      <c r="BB4" s="337"/>
      <c r="BC4" s="338"/>
      <c r="BD4" s="339"/>
      <c r="BE4" s="337"/>
      <c r="BF4" s="338"/>
      <c r="BG4" s="339"/>
      <c r="BH4" s="337"/>
      <c r="BI4" s="338"/>
      <c r="BJ4" s="339"/>
      <c r="BK4" s="337"/>
      <c r="BL4" s="338"/>
      <c r="BM4" s="339"/>
      <c r="BN4" s="337"/>
      <c r="BO4" s="338"/>
      <c r="BP4" s="339"/>
      <c r="BQ4" s="337"/>
      <c r="BR4" s="338"/>
      <c r="BS4" s="339"/>
      <c r="BT4" s="337"/>
      <c r="BU4" s="338"/>
      <c r="BV4" s="339"/>
      <c r="BW4" s="337"/>
      <c r="BX4" s="338"/>
      <c r="BY4" s="339"/>
      <c r="BZ4" s="337"/>
      <c r="CA4" s="338"/>
      <c r="CB4" s="339"/>
      <c r="CC4" s="337"/>
      <c r="CD4" s="340"/>
      <c r="CE4" s="339"/>
      <c r="CF4" s="337"/>
      <c r="CG4" s="338"/>
      <c r="CH4" s="339"/>
      <c r="CI4" s="337"/>
      <c r="CJ4" s="338"/>
      <c r="CK4" s="339"/>
      <c r="CL4" s="337"/>
      <c r="CM4" s="338"/>
      <c r="CN4" s="338"/>
      <c r="CO4" s="338"/>
      <c r="CP4" s="338"/>
      <c r="CQ4" s="339"/>
      <c r="CR4" s="337"/>
      <c r="CS4" s="338"/>
      <c r="CT4" s="339"/>
      <c r="CU4" s="337"/>
      <c r="CV4" s="338"/>
      <c r="CW4" s="339"/>
      <c r="CX4" s="337"/>
      <c r="CY4" s="338"/>
      <c r="CZ4" s="339"/>
      <c r="DA4" s="337"/>
      <c r="DB4" s="338"/>
      <c r="DC4" s="339"/>
      <c r="DD4" s="337"/>
      <c r="DE4" s="338"/>
      <c r="DF4" s="339"/>
      <c r="DG4" s="337"/>
      <c r="DH4" s="338"/>
      <c r="DI4" s="339"/>
      <c r="DJ4" s="337"/>
      <c r="DK4" s="338"/>
      <c r="DL4" s="339"/>
      <c r="DM4" s="337"/>
      <c r="DN4" s="338"/>
      <c r="DO4" s="339"/>
      <c r="DP4" s="331"/>
      <c r="DQ4" s="341"/>
      <c r="DR4" s="341"/>
      <c r="DS4" s="342"/>
      <c r="DT4" s="336"/>
      <c r="DU4" s="343"/>
      <c r="DV4" s="344"/>
      <c r="DW4" s="345"/>
      <c r="DX4" s="346"/>
      <c r="DY4" s="346"/>
      <c r="DZ4" s="346"/>
      <c r="EA4" s="346"/>
      <c r="EB4" s="347"/>
      <c r="EC4" s="348"/>
      <c r="ED4" s="348"/>
      <c r="EE4" s="348"/>
      <c r="EF4" s="348"/>
      <c r="EG4" s="348"/>
      <c r="EH4" s="348"/>
      <c r="EI4" s="348"/>
      <c r="EJ4" s="348"/>
      <c r="EK4" s="349"/>
      <c r="EL4" s="350"/>
      <c r="EM4" s="350"/>
      <c r="EN4" s="350"/>
      <c r="EO4" s="350"/>
      <c r="EP4" s="350"/>
      <c r="EQ4" s="350"/>
      <c r="ER4" s="350"/>
      <c r="ES4" s="350"/>
      <c r="ET4" s="351"/>
      <c r="EU4" s="352"/>
      <c r="EV4" s="352"/>
      <c r="EW4" s="352"/>
      <c r="EX4" s="352"/>
      <c r="EY4" s="352"/>
      <c r="EZ4" s="352"/>
      <c r="FA4" s="352"/>
      <c r="FB4" s="352"/>
      <c r="FC4" s="352"/>
      <c r="FD4" s="352"/>
      <c r="FE4" s="352"/>
      <c r="FF4" s="353"/>
      <c r="FG4" s="345"/>
      <c r="FH4" s="346"/>
      <c r="FI4" s="346"/>
      <c r="FJ4" s="346"/>
      <c r="FK4" s="346"/>
      <c r="FL4" s="347"/>
      <c r="FM4" s="348"/>
      <c r="FN4" s="348"/>
      <c r="FO4" s="348"/>
      <c r="FP4" s="348"/>
      <c r="FQ4" s="348"/>
      <c r="FR4" s="348"/>
      <c r="FS4" s="348"/>
      <c r="FT4" s="348"/>
      <c r="FU4" s="349"/>
      <c r="FV4" s="350"/>
      <c r="FW4" s="350"/>
      <c r="FX4" s="350"/>
      <c r="FY4" s="350"/>
      <c r="FZ4" s="350"/>
      <c r="GA4" s="350"/>
      <c r="GB4" s="350"/>
      <c r="GC4" s="350"/>
      <c r="GD4" s="351"/>
      <c r="GE4" s="352"/>
      <c r="GF4" s="352"/>
      <c r="GG4" s="352"/>
      <c r="GH4" s="352"/>
      <c r="GI4" s="352"/>
      <c r="GJ4" s="352"/>
      <c r="GK4" s="352"/>
      <c r="GL4" s="352"/>
      <c r="GM4" s="352"/>
      <c r="GN4" s="352"/>
      <c r="GO4" s="352"/>
      <c r="GP4" s="353"/>
      <c r="GQ4" s="345"/>
      <c r="GR4" s="346"/>
      <c r="GS4" s="346"/>
      <c r="GT4" s="346"/>
      <c r="GU4" s="346"/>
      <c r="GV4" s="347"/>
      <c r="GW4" s="348"/>
      <c r="GX4" s="348"/>
      <c r="GY4" s="348"/>
      <c r="GZ4" s="348"/>
      <c r="HA4" s="348"/>
      <c r="HB4" s="348"/>
      <c r="HC4" s="348"/>
      <c r="HD4" s="348"/>
      <c r="HE4" s="349"/>
      <c r="HF4" s="350"/>
      <c r="HG4" s="350"/>
      <c r="HH4" s="350"/>
      <c r="HI4" s="350"/>
      <c r="HJ4" s="350"/>
      <c r="HK4" s="350"/>
      <c r="HL4" s="350"/>
      <c r="HM4" s="350"/>
      <c r="HN4" s="351"/>
      <c r="HO4" s="352"/>
      <c r="HP4" s="352"/>
      <c r="HQ4" s="352"/>
      <c r="HR4" s="352"/>
      <c r="HS4" s="352"/>
      <c r="HT4" s="352"/>
      <c r="HU4" s="352"/>
      <c r="HV4" s="352"/>
      <c r="HW4" s="352"/>
      <c r="HX4" s="352"/>
      <c r="HY4" s="352"/>
      <c r="HZ4" s="353"/>
      <c r="IA4" s="354"/>
      <c r="IB4" s="345"/>
      <c r="IC4" s="346"/>
      <c r="ID4" s="346"/>
      <c r="IE4" s="346"/>
      <c r="IF4" s="346"/>
      <c r="IG4" s="347"/>
      <c r="IH4" s="348"/>
      <c r="II4" s="348"/>
      <c r="IJ4" s="348"/>
      <c r="IK4" s="348"/>
      <c r="IL4" s="348"/>
      <c r="IM4" s="348"/>
      <c r="IN4" s="348"/>
      <c r="IO4" s="348"/>
      <c r="IP4" s="349"/>
      <c r="IQ4" s="350"/>
      <c r="IR4" s="350"/>
      <c r="IS4" s="350"/>
      <c r="IT4" s="350"/>
      <c r="IU4" s="350"/>
      <c r="IV4" s="350"/>
      <c r="IW4" s="350"/>
      <c r="IX4" s="350"/>
      <c r="IY4" s="351"/>
      <c r="IZ4" s="352"/>
      <c r="JA4" s="352"/>
      <c r="JB4" s="352"/>
      <c r="JC4" s="352"/>
      <c r="JD4" s="352"/>
      <c r="JE4" s="352"/>
      <c r="JF4" s="352"/>
      <c r="JG4" s="352"/>
      <c r="JH4" s="352"/>
      <c r="JI4" s="352"/>
      <c r="JJ4" s="352"/>
      <c r="JK4" s="391"/>
      <c r="JL4" s="391"/>
    </row>
    <row r="5" spans="1:272" ht="15" customHeight="1" x14ac:dyDescent="0.25">
      <c r="B5" s="368">
        <v>2</v>
      </c>
      <c r="C5" s="12" t="s">
        <v>375</v>
      </c>
      <c r="D5" s="399">
        <v>44409</v>
      </c>
      <c r="E5" s="17">
        <v>2</v>
      </c>
      <c r="F5" s="6">
        <v>11843348</v>
      </c>
      <c r="G5" s="17" t="s">
        <v>376</v>
      </c>
      <c r="H5" s="17" t="s">
        <v>377</v>
      </c>
      <c r="I5" s="20" t="s">
        <v>378</v>
      </c>
      <c r="J5" s="6" t="s">
        <v>213</v>
      </c>
      <c r="K5" s="6" t="s">
        <v>213</v>
      </c>
      <c r="L5" s="400"/>
      <c r="M5" s="401" t="s">
        <v>379</v>
      </c>
      <c r="N5" s="21">
        <v>72.7</v>
      </c>
      <c r="O5" s="103"/>
      <c r="P5" s="101"/>
      <c r="Q5" s="102"/>
      <c r="R5" s="21" t="s">
        <v>176</v>
      </c>
      <c r="S5" s="103"/>
      <c r="T5" s="101"/>
      <c r="U5" s="648"/>
      <c r="V5" s="21" t="s">
        <v>176</v>
      </c>
      <c r="W5" s="103"/>
      <c r="X5" s="101"/>
      <c r="Y5" s="102"/>
      <c r="Z5" s="21" t="s">
        <v>175</v>
      </c>
      <c r="AA5" s="267"/>
      <c r="AB5" s="21" t="s">
        <v>175</v>
      </c>
      <c r="AC5" s="267"/>
      <c r="AD5" s="21">
        <v>86.94000244140625</v>
      </c>
      <c r="AE5" s="103"/>
      <c r="AF5" s="267"/>
      <c r="AG5" s="21">
        <v>87.76</v>
      </c>
      <c r="AH5" s="103"/>
      <c r="AI5" s="267"/>
      <c r="AJ5" s="21">
        <v>94.64</v>
      </c>
      <c r="AK5" s="103"/>
      <c r="AL5" s="267"/>
      <c r="AM5" s="21" t="s">
        <v>176</v>
      </c>
      <c r="AN5" s="103"/>
      <c r="AO5" s="267"/>
      <c r="AP5" s="21" t="s">
        <v>176</v>
      </c>
      <c r="AQ5" s="103"/>
      <c r="AR5" s="267"/>
      <c r="AS5" s="21">
        <v>78</v>
      </c>
      <c r="AT5" s="103"/>
      <c r="AU5" s="267"/>
      <c r="AV5" s="646" t="s">
        <v>221</v>
      </c>
      <c r="AW5" s="103"/>
      <c r="AX5" s="267"/>
      <c r="AY5" s="21" t="s">
        <v>176</v>
      </c>
      <c r="AZ5" s="103"/>
      <c r="BA5" s="267"/>
      <c r="BB5" s="646" t="s">
        <v>221</v>
      </c>
      <c r="BC5" s="103"/>
      <c r="BD5" s="267"/>
      <c r="BE5" s="21"/>
      <c r="BF5" s="103"/>
      <c r="BG5" s="267"/>
      <c r="BH5" s="21"/>
      <c r="BI5" s="103"/>
      <c r="BJ5" s="267"/>
      <c r="BK5" s="21"/>
      <c r="BL5" s="103"/>
      <c r="BM5" s="267"/>
      <c r="BN5" s="21"/>
      <c r="BO5" s="103"/>
      <c r="BP5" s="267"/>
      <c r="BQ5" s="21"/>
      <c r="BR5" s="103"/>
      <c r="BS5" s="267"/>
      <c r="BT5" s="21"/>
      <c r="BU5" s="103"/>
      <c r="BV5" s="267"/>
      <c r="BW5" s="21"/>
      <c r="BX5" s="103"/>
      <c r="BY5" s="267"/>
      <c r="BZ5" s="21"/>
      <c r="CA5" s="103"/>
      <c r="CB5" s="267"/>
      <c r="CC5" s="21"/>
      <c r="CD5" s="284"/>
      <c r="CE5" s="267"/>
      <c r="CF5" s="21"/>
      <c r="CG5" s="103"/>
      <c r="CH5" s="267"/>
      <c r="CI5" s="21"/>
      <c r="CJ5" s="103"/>
      <c r="CK5" s="267"/>
      <c r="CL5" s="21"/>
      <c r="CM5" s="103"/>
      <c r="CN5" s="103"/>
      <c r="CO5" s="103"/>
      <c r="CP5" s="103"/>
      <c r="CQ5" s="267"/>
      <c r="CR5" s="21"/>
      <c r="CS5" s="103"/>
      <c r="CT5" s="267"/>
      <c r="CU5" s="21"/>
      <c r="CV5" s="103"/>
      <c r="CW5" s="267"/>
      <c r="CX5" s="21"/>
      <c r="CY5" s="103"/>
      <c r="CZ5" s="267"/>
      <c r="DA5" s="21"/>
      <c r="DB5" s="103"/>
      <c r="DC5" s="267"/>
      <c r="DD5" s="21"/>
      <c r="DE5" s="103"/>
      <c r="DF5" s="267"/>
      <c r="DG5" s="21"/>
      <c r="DH5" s="103"/>
      <c r="DI5" s="267"/>
      <c r="DJ5" s="21"/>
      <c r="DK5" s="103"/>
      <c r="DL5" s="267"/>
      <c r="DM5" s="21"/>
      <c r="DN5" s="103"/>
      <c r="DO5" s="267"/>
      <c r="DP5" s="213"/>
      <c r="DQ5" s="212"/>
      <c r="DR5" s="212"/>
      <c r="DS5" s="279" t="e">
        <f>AVERAGE(BE5:DI5)</f>
        <v>#DIV/0!</v>
      </c>
      <c r="DT5" s="214"/>
      <c r="DU5" s="215" t="e">
        <f t="shared" ref="DU5:DU7" si="0">IF(DS5&gt;80, 4, (DS5-50)/20+2.5)</f>
        <v>#DIV/0!</v>
      </c>
      <c r="DV5" s="58">
        <f>COUNTIF(N5:DI5, DV$1)+COUNTIF(N5:DI5, DV$2)</f>
        <v>5</v>
      </c>
      <c r="DW5" s="228">
        <f t="shared" ref="DW5:DW7" si="1">IF(COUNTIF($N5:$Q5, FF$1)&gt;0, DW$2, 0)</f>
        <v>0</v>
      </c>
      <c r="DX5" s="229">
        <f t="shared" ref="DX5:DX7" si="2">IF(COUNTIF($R5:$U5, FF$1)&gt;0, DX$2, 0)</f>
        <v>0</v>
      </c>
      <c r="DY5" s="229">
        <f t="shared" ref="DY5:DY7" si="3">IF(COUNTIF($V5:$Y5, FF$1)&gt;0, DY$2, 0)</f>
        <v>0</v>
      </c>
      <c r="DZ5" s="229">
        <f t="shared" ref="DZ5:DZ7" si="4">IF(COUNTIF($Z5:$AA5, FF$1)&gt;0, DZ$2, 0)</f>
        <v>0</v>
      </c>
      <c r="EA5" s="229">
        <f t="shared" ref="EA5:EA7" si="5">IF(COUNTIF($AB5:$AC5, FF$1)&gt;0, EA$2, 0)</f>
        <v>0</v>
      </c>
      <c r="EB5" s="230">
        <f>IF(COUNTIF($AD5:$AF5, $FF$1)&gt;0, EB$2, 0)</f>
        <v>0</v>
      </c>
      <c r="EC5" s="231">
        <f>IF(COUNTIF($AG5:$AI5, $FF$1)&gt;0, EC$2, 0)</f>
        <v>0</v>
      </c>
      <c r="ED5" s="231">
        <f>IF(COUNTIF($AJ5:$AL5, $FF$1)&gt;0, ED$2, 0)</f>
        <v>0</v>
      </c>
      <c r="EE5" s="231">
        <f>IF(COUNTIF($AM5:$AO5, $FF$1)&gt;0, EE$2, 0)</f>
        <v>0</v>
      </c>
      <c r="EF5" s="231">
        <f>IF(COUNTIF($AP5:$AR5, $FF$1)&gt;0, EF$2, 0)</f>
        <v>0</v>
      </c>
      <c r="EG5" s="231">
        <f>IF(COUNTIF($AS5:$AU5, $FF$1)&gt;0, EG$2, 0)</f>
        <v>0</v>
      </c>
      <c r="EH5" s="231">
        <f>IF(COUNTIF($AV5:$AX5, $FF$1)&gt;0, EH$2, 0)</f>
        <v>0</v>
      </c>
      <c r="EI5" s="231">
        <f>IF(COUNTIF($AY5:$BA5, $FF$1)&gt;0, EI$2, 0)</f>
        <v>0</v>
      </c>
      <c r="EJ5" s="231">
        <f>IF(COUNTIF($BB5:$BD5, $FF$1)&gt;0, EJ$2, 0)</f>
        <v>0</v>
      </c>
      <c r="EK5" s="232">
        <f>IF(COUNTIF($BE5:$BG5, $FF$1)&gt;0, EK$2, 0)</f>
        <v>0</v>
      </c>
      <c r="EL5" s="233">
        <f>IF(COUNTIF($BH5:$BJ5, $FF$1)&gt;0, EL$2, 0)</f>
        <v>0</v>
      </c>
      <c r="EM5" s="233">
        <f>IF(COUNTIF($BK5:$BM5, $FF$1)&gt;0, EM$2, 0)</f>
        <v>0</v>
      </c>
      <c r="EN5" s="233">
        <f>IF(COUNTIF($BN5:$BP5, $FF$1)&gt;0, EN$2, 0)</f>
        <v>0</v>
      </c>
      <c r="EO5" s="233">
        <f>IF(COUNTIF($BQ5:$BS5, $FF$1)&gt;0, EO$2, 0)</f>
        <v>0</v>
      </c>
      <c r="EP5" s="233">
        <f>IF(COUNTIF($BT5:$BV5, $FF$1)&gt;0, EP$2, 0)</f>
        <v>0</v>
      </c>
      <c r="EQ5" s="233">
        <f>IF(COUNTIF($BW5:$BY5, $FF$1)&gt;0, EQ$2, 0)</f>
        <v>0</v>
      </c>
      <c r="ER5" s="233">
        <f>IF(COUNTIF($BZ5:$CB5, $FF$1)&gt;0, ER$2, 0)</f>
        <v>0</v>
      </c>
      <c r="ES5" s="233">
        <f>IF(COUNTIF($CC5:$CE5, $FF$1)&gt;0, ES$2, 0)</f>
        <v>0</v>
      </c>
      <c r="ET5" s="234">
        <f>IF(COUNTIF($CF5:$CH5, $FF$1)&gt;0, ET$2, 0)</f>
        <v>0</v>
      </c>
      <c r="EU5" s="235">
        <f>IF(COUNTIF($CI5:$CK5, $FF$1)&gt;0, EU$2, 0)</f>
        <v>0</v>
      </c>
      <c r="EV5" s="235">
        <f>IF(COUNTIF($CL5:$CN5, $FF$1)&gt;0, EV$2, 0)</f>
        <v>0</v>
      </c>
      <c r="EW5" s="235">
        <f>IF(COUNTIF($CO5:$CQ5, $FF$1)&gt;0, EW$2, 0)</f>
        <v>0</v>
      </c>
      <c r="EX5" s="235">
        <f>IF(COUNTIF($CR5:$CT5, $FF$1)&gt;0, EX$2, 0)</f>
        <v>0</v>
      </c>
      <c r="EY5" s="235">
        <f>IF(COUNTIF($CU5:$CW5, $FF$1)&gt;0, EY$2, 0)</f>
        <v>0</v>
      </c>
      <c r="EZ5" s="235">
        <f>IF(COUNTIF($CX5:$CZ5, $FF$1)&gt;0, EZ$2, 0)</f>
        <v>0</v>
      </c>
      <c r="FA5" s="235">
        <f>IF(COUNTIF($DA5:$DC5, $FF$1)&gt;0, FA$2, 0)</f>
        <v>0</v>
      </c>
      <c r="FB5" s="235">
        <f>IF(COUNTIF($DD5:$DF5, $FF$1)&gt;0, FB$2, 0)</f>
        <v>0</v>
      </c>
      <c r="FC5" s="235">
        <f>IF(COUNTIF($DG5:$DI5, $FF$1)&gt;0, FC$2, 0)</f>
        <v>0</v>
      </c>
      <c r="FD5" s="235">
        <f>IF(COUNTIF($DJ5:$DL5, $FF$1)&gt;0, FD$2, 0)</f>
        <v>0</v>
      </c>
      <c r="FE5" s="235">
        <f>IF(COUNTIF($DM5:$DO5, $FF$1)&gt;0, FE$2, 0)</f>
        <v>0</v>
      </c>
      <c r="FF5" s="236">
        <f t="shared" ref="FF5:FF7" si="6">SUM(DW5:FE5)</f>
        <v>0</v>
      </c>
      <c r="FG5" s="237">
        <f t="shared" ref="FG5:FG7" si="7">IF(COUNTIF($N5:$Q5, GP$1)&gt;0, FG$2, 0)</f>
        <v>0</v>
      </c>
      <c r="FH5" s="229">
        <f t="shared" ref="FH5:FH7" si="8">IF(COUNTIF($R5:$U5, GP$1)&gt;0, FH$2, 0)</f>
        <v>0</v>
      </c>
      <c r="FI5" s="229">
        <f t="shared" ref="FI5:FI7" si="9">IF(COUNTIF($V5:$Y5, GP$1)&gt;0, FI$2, 0)</f>
        <v>0</v>
      </c>
      <c r="FJ5" s="229">
        <f t="shared" ref="FJ5:FJ7" si="10">IF(COUNTIF($Z5:$AA5, GP$1)&gt;0, FJ$2, 0)</f>
        <v>0</v>
      </c>
      <c r="FK5" s="229">
        <f t="shared" ref="FK5:FK7" si="11">IF(COUNTIF($AB5:$AC5, GP$1)&gt;0, FK$2, 0)</f>
        <v>0</v>
      </c>
      <c r="FL5" s="230">
        <f>IF(COUNTIF($AD5:$AF5, $GP$1)&gt;0, FL$2, 0)</f>
        <v>0</v>
      </c>
      <c r="FM5" s="231">
        <f>IF(COUNTIF($AG5:$AI5, $GP$1)&gt;0, FM$2, 0)</f>
        <v>0</v>
      </c>
      <c r="FN5" s="231">
        <f>IF(COUNTIF($AJ5:$AL5, $GP$1)&gt;0, FN$2, 0)</f>
        <v>0</v>
      </c>
      <c r="FO5" s="231">
        <f>IF(COUNTIF($AM5:$AO5, $GP$1)&gt;0, FO$2, 0)</f>
        <v>0</v>
      </c>
      <c r="FP5" s="231">
        <f>IF(COUNTIF($AP5:$AR5, $GP$1)&gt;0, FP$2, 0)</f>
        <v>0</v>
      </c>
      <c r="FQ5" s="231">
        <f>IF(COUNTIF($AS5:$AU5, $GP$1)&gt;0, FQ$2, 0)</f>
        <v>0</v>
      </c>
      <c r="FR5" s="231">
        <f>IF(COUNTIF($AV5:$AX5, $GP$1)&gt;0, FR$2, 0)</f>
        <v>0</v>
      </c>
      <c r="FS5" s="231">
        <f>IF(COUNTIF($AY5:$BA5, $GP$1)&gt;0, FS$2, 0)</f>
        <v>0</v>
      </c>
      <c r="FT5" s="231">
        <f>IF(COUNTIF($BB5:$BD5, $GP$1)&gt;0, FT$2, 0)</f>
        <v>0</v>
      </c>
      <c r="FU5" s="232">
        <f>IF(COUNTIF($BE5:$BG5, $GP$1)&gt;0, FU$2, 0)</f>
        <v>0</v>
      </c>
      <c r="FV5" s="233">
        <f>IF(COUNTIF($BH5:$BJ5, $GP$1)&gt;0, FV$2, 0)</f>
        <v>0</v>
      </c>
      <c r="FW5" s="233">
        <f>IF(COUNTIF($BK5:$BM5, $GP$1)&gt;0, FW$2, 0)</f>
        <v>0</v>
      </c>
      <c r="FX5" s="233">
        <f>IF(COUNTIF($BN5:$BP5, $GP$1)&gt;0, FX$2, 0)</f>
        <v>0</v>
      </c>
      <c r="FY5" s="233">
        <f>IF(COUNTIF($BQ5:$BS5, $GP$1)&gt;0, FY$2, 0)</f>
        <v>0</v>
      </c>
      <c r="FZ5" s="233">
        <f>IF(COUNTIF($BT5:$BV5, $GP$1)&gt;0, FZ$2, 0)</f>
        <v>0</v>
      </c>
      <c r="GA5" s="233">
        <f>IF(COUNTIF($BW5:$BY5, $GP$1)&gt;0, GA$2, 0)</f>
        <v>0</v>
      </c>
      <c r="GB5" s="233">
        <f>IF(COUNTIF($BZ5:$CB5, $GP$1)&gt;0, GB$2, 0)</f>
        <v>0</v>
      </c>
      <c r="GC5" s="233">
        <f>IF(COUNTIF($CC5:$CE5, $GP$1)&gt;0, GC$2, 0)</f>
        <v>0</v>
      </c>
      <c r="GD5" s="234">
        <f>IF(COUNTIF($CF5:$CH5, $GP$1)&gt;0, GD$2, 0)</f>
        <v>0</v>
      </c>
      <c r="GE5" s="235">
        <f>IF(COUNTIF($CI5:$CK5, $GP$1)&gt;0, GE$2, 0)</f>
        <v>0</v>
      </c>
      <c r="GF5" s="235">
        <f>IF(COUNTIF($CL5:$CN5, $GP$1)&gt;0, GF$2, 0)</f>
        <v>0</v>
      </c>
      <c r="GG5" s="235">
        <f>IF(COUNTIF($CO5:$CQ5, $GP$1)&gt;0, GG$2, 0)</f>
        <v>0</v>
      </c>
      <c r="GH5" s="235">
        <f>IF(COUNTIF($CR5:$CT5, $GP$1)&gt;0, GH$2, 0)</f>
        <v>0</v>
      </c>
      <c r="GI5" s="235">
        <f>IF(COUNTIF($CU5:$CW5, $GP$1)&gt;0, GI$2, 0)</f>
        <v>0</v>
      </c>
      <c r="GJ5" s="235">
        <f>IF(COUNTIF($CX5:$CZ5, $GP$1)&gt;0, GJ$2, 0)</f>
        <v>0</v>
      </c>
      <c r="GK5" s="235">
        <f>IF(COUNTIF($DA5:$DC5, $GP$1)&gt;0, GK$2, 0)</f>
        <v>0</v>
      </c>
      <c r="GL5" s="235">
        <f>IF(COUNTIF($DD5:$DF5, $GP$1)&gt;0, GL$2, 0)</f>
        <v>0</v>
      </c>
      <c r="GM5" s="235">
        <f>IF(COUNTIF($DG5:$DI5, $GP$1)&gt;0, GM$2, 0)</f>
        <v>0</v>
      </c>
      <c r="GN5" s="235">
        <f>IF(COUNTIF($DJ5:$DL5, $GP$1)&gt;0, GN$2, 0)</f>
        <v>0</v>
      </c>
      <c r="GO5" s="235">
        <f>IF(COUNTIF($DM5:$DO5, $GP$1)&gt;0, GO$2, 0)</f>
        <v>0</v>
      </c>
      <c r="GP5" s="236">
        <f t="shared" ref="GP5:GP7" si="12">SUM(FG5:GO5)</f>
        <v>0</v>
      </c>
      <c r="GQ5" s="237">
        <f t="shared" ref="GQ5:GQ7" si="13">IF(COUNTIF($N5:$Q5, HZ$1)&gt;0, GQ$2, 0)</f>
        <v>0</v>
      </c>
      <c r="GR5" s="229">
        <f t="shared" ref="GR5:GR7" si="14">IF(COUNTIF($R5:$U5, HZ$1)&gt;0, GR$2, 0)</f>
        <v>0</v>
      </c>
      <c r="GS5" s="229">
        <f t="shared" ref="GS5:GS7" si="15">IF(COUNTIF($V5:$Y5, HZ$1)&gt;0, GS$2, 0)</f>
        <v>0</v>
      </c>
      <c r="GT5" s="229">
        <f t="shared" ref="GT5:GT7" si="16">IF(COUNTIF($Z5:$AA5, HZ$1)&gt;0, GT$2, 0)</f>
        <v>0</v>
      </c>
      <c r="GU5" s="229">
        <f t="shared" ref="GU5:GU7" si="17">IF(COUNTIF($AB5:$AC5, HZ$1)&gt;0, GU$2, 0)</f>
        <v>0</v>
      </c>
      <c r="GV5" s="230">
        <f>IF(COUNTIF($AD5:$AF5, $HZ$1)&gt;0, GV$2, 0)</f>
        <v>0</v>
      </c>
      <c r="GW5" s="231">
        <f>IF(COUNTIF($AG5:$AI5, $HZ$1)&gt;0, GW$2, 0)</f>
        <v>0</v>
      </c>
      <c r="GX5" s="231">
        <f>IF(COUNTIF($AJ5:$AL5, $HZ$1)&gt;0, GX$2, 0)</f>
        <v>0</v>
      </c>
      <c r="GY5" s="231">
        <f>IF(COUNTIF($AM5:$AO5, $HZ$1)&gt;0, GY$2, 0)</f>
        <v>0</v>
      </c>
      <c r="GZ5" s="231">
        <f>IF(COUNTIF($AP5:$AR5, $HZ$1)&gt;0, GZ$2, 0)</f>
        <v>0</v>
      </c>
      <c r="HA5" s="231">
        <f>IF(COUNTIF($AS5:$AU5, $HZ$1)&gt;0, HA$2, 0)</f>
        <v>0</v>
      </c>
      <c r="HB5" s="231">
        <f>IF(COUNTIF($AV5:$AX5, $HZ$1)&gt;0, HB$2, 0)</f>
        <v>0</v>
      </c>
      <c r="HC5" s="231">
        <f>IF(COUNTIF($AY5:$BA5, $HZ$1)&gt;0, HC$2, 0)</f>
        <v>0</v>
      </c>
      <c r="HD5" s="231">
        <f>IF(COUNTIF($BB5:$BD5, $HZ$1)&gt;0, HD$2, 0)</f>
        <v>0</v>
      </c>
      <c r="HE5" s="232">
        <f>IF(COUNTIF($BE5:$BG5, $HZ$1)&gt;0, HE$2, 0)</f>
        <v>0</v>
      </c>
      <c r="HF5" s="233">
        <f>IF(COUNTIF($BH5:$BJ5, $HZ$1)&gt;0, HF$2, 0)</f>
        <v>0</v>
      </c>
      <c r="HG5" s="233">
        <f>IF(COUNTIF($BK5:$BM5, $HZ$1)&gt;0, HG$2, 0)</f>
        <v>0</v>
      </c>
      <c r="HH5" s="233">
        <f>IF(COUNTIF($BN5:$BP5, $HZ$1)&gt;0, HH$2, 0)</f>
        <v>0</v>
      </c>
      <c r="HI5" s="233">
        <f>IF(COUNTIF($BQ5:$BS5, $HZ$1)&gt;0, HI$2, 0)</f>
        <v>0</v>
      </c>
      <c r="HJ5" s="233">
        <f>IF(COUNTIF($BT5:$BV5, $HZ$1)&gt;0, HJ$2, 0)</f>
        <v>0</v>
      </c>
      <c r="HK5" s="233">
        <f>IF(COUNTIF($BW5:$BY5, $HZ$1)&gt;0, HK$2, 0)</f>
        <v>0</v>
      </c>
      <c r="HL5" s="233">
        <f>IF(COUNTIF($BZ5:$CB5, $HZ$1)&gt;0, HL$2, 0)</f>
        <v>0</v>
      </c>
      <c r="HM5" s="233">
        <f>IF(COUNTIF($CC5:$CE5, $HZ$1)&gt;0, HM$2, 0)</f>
        <v>0</v>
      </c>
      <c r="HN5" s="234">
        <f>IF(COUNTIF($CF5:$CH5, $HZ$1)&gt;0, HN$2, 0)</f>
        <v>0</v>
      </c>
      <c r="HO5" s="235">
        <f>IF(COUNTIF($CI5:$CK5, $HZ$1)&gt;0, HO$2, 0)</f>
        <v>0</v>
      </c>
      <c r="HP5" s="235">
        <f>IF(COUNTIF($CL5:$CN5, $HZ$1)&gt;0, HP$2, 0)</f>
        <v>0</v>
      </c>
      <c r="HQ5" s="235">
        <f>IF(COUNTIF($CO5:$CQ5, $HZ$1)&gt;0, HQ$2, 0)</f>
        <v>0</v>
      </c>
      <c r="HR5" s="235">
        <f>IF(COUNTIF($CR5:$CT5, $HZ$1)&gt;0, HR$2, 0)</f>
        <v>0</v>
      </c>
      <c r="HS5" s="235">
        <f>IF(COUNTIF($CU5:$CW5, $HZ$1)&gt;0, HS$2, 0)</f>
        <v>0</v>
      </c>
      <c r="HT5" s="235">
        <f>IF(COUNTIF($CX5:$CZ5, $HZ$1)&gt;0, HT$2, 0)</f>
        <v>0</v>
      </c>
      <c r="HU5" s="235">
        <f>IF(COUNTIF($DA5:$DC5, $HZ$1)&gt;0, HU$2, 0)</f>
        <v>0</v>
      </c>
      <c r="HV5" s="235">
        <f>IF(COUNTIF($DD5:$DF5, $HZ$1)&gt;0, HV$2, 0)</f>
        <v>0</v>
      </c>
      <c r="HW5" s="235">
        <f>IF(COUNTIF($DG5:$DI5, $HZ$1)&gt;0, HW$2, 0)</f>
        <v>0</v>
      </c>
      <c r="HX5" s="235">
        <f>IF(COUNTIF($DJ5:$DL5, $HZ$1)&gt;0, HX$2, 0)</f>
        <v>0</v>
      </c>
      <c r="HY5" s="235">
        <f>IF(COUNTIF($DM5:$DO5, $HZ$1)&gt;0, HY$2, 0)</f>
        <v>0</v>
      </c>
      <c r="HZ5" s="236">
        <f t="shared" ref="HZ5:HZ7" si="18">SUM(GQ5:HY5)</f>
        <v>0</v>
      </c>
      <c r="IA5" s="238"/>
      <c r="IB5" s="237">
        <f t="shared" ref="IB5:IB7" si="19">IF(MAX($N5:$Q5)&gt;=40, IB$2, 0)</f>
        <v>3</v>
      </c>
      <c r="IC5" s="229">
        <f t="shared" ref="IC5:IC7" si="20">IF(MAX($R5:$U5)&gt;=40, IC$2, 0)</f>
        <v>0</v>
      </c>
      <c r="ID5" s="229">
        <f t="shared" ref="ID5:ID7" si="21">IF(MAX($V5:$Y5)&gt;=40, ID$2, 0)</f>
        <v>0</v>
      </c>
      <c r="IE5" s="229">
        <f t="shared" ref="IE5:IE7" si="22">IF(MAX($Z5:$AA5)&gt;=40, IE$2, 0)</f>
        <v>0</v>
      </c>
      <c r="IF5" s="229">
        <f t="shared" ref="IF5:IF7" si="23">IF(MAX($AB5:$AC5)&gt;=40, IF$2, 0)</f>
        <v>0</v>
      </c>
      <c r="IG5" s="230">
        <f>IF(MAX($AD5:$AF5)&gt;=40, IG$2, 0)</f>
        <v>15</v>
      </c>
      <c r="IH5" s="231">
        <f>IF(MAX($AG5:$AI5)&gt;=40, IH$2, 0)</f>
        <v>10</v>
      </c>
      <c r="II5" s="231">
        <f>IF(MAX($AJ5:$AL5)&gt;=40, II$2, 0)</f>
        <v>20</v>
      </c>
      <c r="IJ5" s="231">
        <f>IF(MAX($AM5:$AO5)&gt;=40, IJ$2, 0)</f>
        <v>0</v>
      </c>
      <c r="IK5" s="231">
        <f>IF(MAX($AP5:$AR5)&gt;=40, IK$2, 0)</f>
        <v>0</v>
      </c>
      <c r="IL5" s="231">
        <f>IF(MAX($AS5:$AU5)&gt;=40, IL$2, 0)</f>
        <v>5</v>
      </c>
      <c r="IM5" s="231">
        <f>IF(MAX($AV5:$AX5)&gt;=40, IM$2, 0)</f>
        <v>0</v>
      </c>
      <c r="IN5" s="231">
        <f>IF(MAX($AY5:$BA5)&gt;=40, IN$2, 0)</f>
        <v>0</v>
      </c>
      <c r="IO5" s="231">
        <f>IF(MAX($BB5:$BD5)&gt;=40, IO$2, 0)</f>
        <v>0</v>
      </c>
      <c r="IP5" s="232">
        <f>IF(MAX($BE5:$BG5)&gt;=40, IP$2, 0)</f>
        <v>0</v>
      </c>
      <c r="IQ5" s="233">
        <f>IF(MAX($BH5:$BJ5)&gt;=40, IQ$2, 0)</f>
        <v>0</v>
      </c>
      <c r="IR5" s="233">
        <f>IF(MAX($BK5:$BM5)&gt;=40, IR$2, 0)</f>
        <v>0</v>
      </c>
      <c r="IS5" s="233">
        <f>IF(MAX($BN5:$BP5)&gt;=40, IS$2, 0)</f>
        <v>0</v>
      </c>
      <c r="IT5" s="233">
        <f>IF(MAX($BQ5:$BS5)&gt;=40, IT$2, 0)</f>
        <v>0</v>
      </c>
      <c r="IU5" s="233">
        <f>IF(MAX($BT5:$BV5)&gt;=40, IU$2, 0)</f>
        <v>0</v>
      </c>
      <c r="IV5" s="233">
        <f>IF(MAX($BW5:$BY5)&gt;=40, IV$2, 0)</f>
        <v>0</v>
      </c>
      <c r="IW5" s="233">
        <f>IF(MAX($BZ5:$CB5)&gt;=40, IW$2, 0)</f>
        <v>0</v>
      </c>
      <c r="IX5" s="233">
        <f>IF(MAX($CC5:$CE5)&gt;=40, IX$2, 0)</f>
        <v>0</v>
      </c>
      <c r="IY5" s="234">
        <f>IF(MAX($CF5:$CH5)&gt;=40, IY$2, 0)</f>
        <v>0</v>
      </c>
      <c r="IZ5" s="235">
        <f>IF(MAX($CI5:$CK5)&gt;=40, IZ$2, 0)</f>
        <v>0</v>
      </c>
      <c r="JA5" s="235">
        <f>IF(MAX($CL5:$CN5)&gt;=40, JA$2, 0)</f>
        <v>0</v>
      </c>
      <c r="JB5" s="235">
        <f>IF(MAX($CO5:$CQ5)&gt;=40, JB$2, 0)</f>
        <v>0</v>
      </c>
      <c r="JC5" s="235">
        <f>IF(MAX($CR5:$CT5)&gt;=40, JC$2, 0)</f>
        <v>0</v>
      </c>
      <c r="JD5" s="235">
        <f>IF(MAX($CU5:$CW5)&gt;=40, JD$2, 0)</f>
        <v>0</v>
      </c>
      <c r="JE5" s="235">
        <f>IF(MAX($CX5:$CZ5)&gt;=40, JE$2, 0)</f>
        <v>0</v>
      </c>
      <c r="JF5" s="235">
        <f>IF(MAX($DA5:$DC5)&gt;=40, JF$2, 0)</f>
        <v>0</v>
      </c>
      <c r="JG5" s="235">
        <f>IF(MAX($DD5:$DF5)&gt;=40, JG$2, 0)</f>
        <v>0</v>
      </c>
      <c r="JH5" s="235">
        <f>IF(MAX($DG5:$DI5)&gt;=40, JH$2, 0)</f>
        <v>0</v>
      </c>
      <c r="JI5" s="235">
        <f>IF(MAX($DJ5:$DL5)&gt;=40, JI$2, 0)</f>
        <v>0</v>
      </c>
      <c r="JJ5" s="235">
        <f>IF(MAX($DM5:$DO5)&gt;=40, JJ$2, 0)</f>
        <v>0</v>
      </c>
      <c r="JK5" s="392">
        <f t="shared" ref="JK5:JK7" si="24">SUM(IG5:IW5, IY5:JJ5)</f>
        <v>50</v>
      </c>
      <c r="JL5" s="392">
        <f t="shared" ref="JL5:JL7" si="25">SUM(IB5:IF5, IX5)</f>
        <v>3</v>
      </c>
    </row>
    <row r="6" spans="1:272" ht="15" customHeight="1" x14ac:dyDescent="0.25">
      <c r="B6" s="368">
        <v>2</v>
      </c>
      <c r="C6" s="12" t="s">
        <v>380</v>
      </c>
      <c r="D6" s="399">
        <v>44409</v>
      </c>
      <c r="E6" s="17">
        <v>1</v>
      </c>
      <c r="F6" s="6"/>
      <c r="G6" s="17" t="s">
        <v>381</v>
      </c>
      <c r="H6" s="17" t="s">
        <v>382</v>
      </c>
      <c r="I6" s="20" t="s">
        <v>383</v>
      </c>
      <c r="J6" s="6"/>
      <c r="K6" s="6"/>
      <c r="L6" s="400"/>
      <c r="M6" s="401" t="s">
        <v>384</v>
      </c>
      <c r="N6" s="21"/>
      <c r="O6" s="103"/>
      <c r="P6" s="101"/>
      <c r="Q6" s="102"/>
      <c r="R6" s="21"/>
      <c r="S6" s="103"/>
      <c r="T6" s="101"/>
      <c r="U6" s="648"/>
      <c r="V6" s="21"/>
      <c r="W6" s="103"/>
      <c r="X6" s="101"/>
      <c r="Y6" s="102"/>
      <c r="Z6" s="21"/>
      <c r="AA6" s="267"/>
      <c r="AB6" s="21"/>
      <c r="AC6" s="267"/>
      <c r="AD6" s="21"/>
      <c r="AE6" s="103"/>
      <c r="AF6" s="267"/>
      <c r="AG6" s="21"/>
      <c r="AH6" s="103"/>
      <c r="AI6" s="267"/>
      <c r="AJ6" s="21"/>
      <c r="AK6" s="103"/>
      <c r="AL6" s="267"/>
      <c r="AM6" s="21"/>
      <c r="AN6" s="103"/>
      <c r="AO6" s="267"/>
      <c r="AP6" s="21" t="s">
        <v>176</v>
      </c>
      <c r="AQ6" s="103"/>
      <c r="AR6" s="267"/>
      <c r="AS6" s="21" t="s">
        <v>115</v>
      </c>
      <c r="AT6" s="103"/>
      <c r="AU6" s="267"/>
      <c r="AV6" s="21" t="s">
        <v>221</v>
      </c>
      <c r="AW6" s="103"/>
      <c r="AX6" s="267"/>
      <c r="AY6" s="21" t="s">
        <v>176</v>
      </c>
      <c r="AZ6" s="103"/>
      <c r="BA6" s="267"/>
      <c r="BB6" s="21" t="s">
        <v>221</v>
      </c>
      <c r="BC6" s="103"/>
      <c r="BD6" s="267"/>
      <c r="BE6" s="21"/>
      <c r="BF6" s="103"/>
      <c r="BG6" s="267"/>
      <c r="BH6" s="21"/>
      <c r="BI6" s="103"/>
      <c r="BJ6" s="267"/>
      <c r="BK6" s="21"/>
      <c r="BL6" s="103"/>
      <c r="BM6" s="267"/>
      <c r="BN6" s="21"/>
      <c r="BO6" s="103"/>
      <c r="BP6" s="267"/>
      <c r="BQ6" s="21"/>
      <c r="BR6" s="103"/>
      <c r="BS6" s="267"/>
      <c r="BT6" s="21"/>
      <c r="BU6" s="103"/>
      <c r="BV6" s="267"/>
      <c r="BW6" s="21"/>
      <c r="BX6" s="103"/>
      <c r="BY6" s="267"/>
      <c r="BZ6" s="21"/>
      <c r="CA6" s="103"/>
      <c r="CB6" s="267"/>
      <c r="CC6" s="21"/>
      <c r="CD6" s="284"/>
      <c r="CE6" s="267"/>
      <c r="CF6" s="21"/>
      <c r="CG6" s="103"/>
      <c r="CH6" s="267"/>
      <c r="CI6" s="21"/>
      <c r="CJ6" s="103"/>
      <c r="CK6" s="267"/>
      <c r="CL6" s="21"/>
      <c r="CM6" s="103"/>
      <c r="CN6" s="103"/>
      <c r="CO6" s="103"/>
      <c r="CP6" s="103"/>
      <c r="CQ6" s="267"/>
      <c r="CR6" s="21"/>
      <c r="CS6" s="103"/>
      <c r="CT6" s="267"/>
      <c r="CU6" s="21"/>
      <c r="CV6" s="103"/>
      <c r="CW6" s="267"/>
      <c r="CX6" s="21"/>
      <c r="CY6" s="103"/>
      <c r="CZ6" s="267"/>
      <c r="DA6" s="21"/>
      <c r="DB6" s="103"/>
      <c r="DC6" s="267"/>
      <c r="DD6" s="21"/>
      <c r="DE6" s="103"/>
      <c r="DF6" s="267"/>
      <c r="DG6" s="21"/>
      <c r="DH6" s="103"/>
      <c r="DI6" s="267"/>
      <c r="DJ6" s="21"/>
      <c r="DK6" s="103"/>
      <c r="DL6" s="267"/>
      <c r="DM6" s="21"/>
      <c r="DN6" s="103"/>
      <c r="DO6" s="267"/>
      <c r="DP6" s="213"/>
      <c r="DQ6" s="212"/>
      <c r="DR6" s="212"/>
      <c r="DS6" s="279" t="e">
        <f>AVERAGE(BE6:DI6)</f>
        <v>#DIV/0!</v>
      </c>
      <c r="DT6" s="214"/>
      <c r="DU6" s="215" t="e">
        <f t="shared" si="0"/>
        <v>#DIV/0!</v>
      </c>
      <c r="DV6" s="58">
        <f>COUNTIF(N6:DI6, DV$1)+COUNTIF(N6:DI6, DV$2)</f>
        <v>2</v>
      </c>
      <c r="DW6" s="228">
        <f t="shared" si="1"/>
        <v>0</v>
      </c>
      <c r="DX6" s="229">
        <f t="shared" si="2"/>
        <v>0</v>
      </c>
      <c r="DY6" s="229">
        <f t="shared" si="3"/>
        <v>0</v>
      </c>
      <c r="DZ6" s="229">
        <f t="shared" si="4"/>
        <v>0</v>
      </c>
      <c r="EA6" s="229">
        <f t="shared" si="5"/>
        <v>0</v>
      </c>
      <c r="EB6" s="230">
        <f>IF(COUNTIF($AD6:$AF6, $FF$1)&gt;0, EB$2, 0)</f>
        <v>0</v>
      </c>
      <c r="EC6" s="231">
        <f>IF(COUNTIF($AG6:$AI6, $FF$1)&gt;0, EC$2, 0)</f>
        <v>0</v>
      </c>
      <c r="ED6" s="231">
        <f>IF(COUNTIF($AJ6:$AL6, $FF$1)&gt;0, ED$2, 0)</f>
        <v>0</v>
      </c>
      <c r="EE6" s="231">
        <f>IF(COUNTIF($AM6:$AO6, $FF$1)&gt;0, EE$2, 0)</f>
        <v>0</v>
      </c>
      <c r="EF6" s="231">
        <f>IF(COUNTIF($AP6:$AR6, $FF$1)&gt;0, EF$2, 0)</f>
        <v>0</v>
      </c>
      <c r="EG6" s="231">
        <f>IF(COUNTIF($AS6:$AU6, $FF$1)&gt;0, EG$2, 0)</f>
        <v>0</v>
      </c>
      <c r="EH6" s="231">
        <f>IF(COUNTIF($AV6:$AX6, $FF$1)&gt;0, EH$2, 0)</f>
        <v>0</v>
      </c>
      <c r="EI6" s="231">
        <f>IF(COUNTIF($AY6:$BA6, $FF$1)&gt;0, EI$2, 0)</f>
        <v>0</v>
      </c>
      <c r="EJ6" s="231">
        <f>IF(COUNTIF($BB6:$BD6, $FF$1)&gt;0, EJ$2, 0)</f>
        <v>0</v>
      </c>
      <c r="EK6" s="232">
        <f>IF(COUNTIF($BE6:$BG6, $FF$1)&gt;0, EK$2, 0)</f>
        <v>0</v>
      </c>
      <c r="EL6" s="233">
        <f>IF(COUNTIF($BH6:$BJ6, $FF$1)&gt;0, EL$2, 0)</f>
        <v>0</v>
      </c>
      <c r="EM6" s="233">
        <f>IF(COUNTIF($BK6:$BM6, $FF$1)&gt;0, EM$2, 0)</f>
        <v>0</v>
      </c>
      <c r="EN6" s="233">
        <f>IF(COUNTIF($BN6:$BP6, $FF$1)&gt;0, EN$2, 0)</f>
        <v>0</v>
      </c>
      <c r="EO6" s="233">
        <f>IF(COUNTIF($BQ6:$BS6, $FF$1)&gt;0, EO$2, 0)</f>
        <v>0</v>
      </c>
      <c r="EP6" s="233">
        <f>IF(COUNTIF($BT6:$BV6, $FF$1)&gt;0, EP$2, 0)</f>
        <v>0</v>
      </c>
      <c r="EQ6" s="233">
        <f>IF(COUNTIF($BW6:$BY6, $FF$1)&gt;0, EQ$2, 0)</f>
        <v>0</v>
      </c>
      <c r="ER6" s="233">
        <f>IF(COUNTIF($BZ6:$CB6, $FF$1)&gt;0, ER$2, 0)</f>
        <v>0</v>
      </c>
      <c r="ES6" s="233">
        <f>IF(COUNTIF($CC6:$CE6, $FF$1)&gt;0, ES$2, 0)</f>
        <v>0</v>
      </c>
      <c r="ET6" s="234">
        <f>IF(COUNTIF($CF6:$CH6, $FF$1)&gt;0, ET$2, 0)</f>
        <v>0</v>
      </c>
      <c r="EU6" s="235">
        <f>IF(COUNTIF($CI6:$CK6, $FF$1)&gt;0, EU$2, 0)</f>
        <v>0</v>
      </c>
      <c r="EV6" s="235">
        <f>IF(COUNTIF($CL6:$CN6, $FF$1)&gt;0, EV$2, 0)</f>
        <v>0</v>
      </c>
      <c r="EW6" s="235">
        <f>IF(COUNTIF($CO6:$CQ6, $FF$1)&gt;0, EW$2, 0)</f>
        <v>0</v>
      </c>
      <c r="EX6" s="235">
        <f>IF(COUNTIF($CR6:$CT6, $FF$1)&gt;0, EX$2, 0)</f>
        <v>0</v>
      </c>
      <c r="EY6" s="235">
        <f>IF(COUNTIF($CU6:$CW6, $FF$1)&gt;0, EY$2, 0)</f>
        <v>0</v>
      </c>
      <c r="EZ6" s="235">
        <f>IF(COUNTIF($CX6:$CZ6, $FF$1)&gt;0, EZ$2, 0)</f>
        <v>0</v>
      </c>
      <c r="FA6" s="235">
        <f>IF(COUNTIF($DA6:$DC6, $FF$1)&gt;0, FA$2, 0)</f>
        <v>0</v>
      </c>
      <c r="FB6" s="235">
        <f>IF(COUNTIF($DD6:$DF6, $FF$1)&gt;0, FB$2, 0)</f>
        <v>0</v>
      </c>
      <c r="FC6" s="235">
        <f>IF(COUNTIF($DG6:$DI6, $FF$1)&gt;0, FC$2, 0)</f>
        <v>0</v>
      </c>
      <c r="FD6" s="235">
        <f>IF(COUNTIF($DJ6:$DL6, $FF$1)&gt;0, FD$2, 0)</f>
        <v>0</v>
      </c>
      <c r="FE6" s="235">
        <f>IF(COUNTIF($DM6:$DO6, $FF$1)&gt;0, FE$2, 0)</f>
        <v>0</v>
      </c>
      <c r="FF6" s="236">
        <f t="shared" si="6"/>
        <v>0</v>
      </c>
      <c r="FG6" s="237">
        <f t="shared" si="7"/>
        <v>0</v>
      </c>
      <c r="FH6" s="229">
        <f t="shared" si="8"/>
        <v>0</v>
      </c>
      <c r="FI6" s="229">
        <f t="shared" si="9"/>
        <v>0</v>
      </c>
      <c r="FJ6" s="229">
        <f t="shared" si="10"/>
        <v>0</v>
      </c>
      <c r="FK6" s="229">
        <f t="shared" si="11"/>
        <v>0</v>
      </c>
      <c r="FL6" s="230">
        <f>IF(COUNTIF($AD6:$AF6, $GP$1)&gt;0, FL$2, 0)</f>
        <v>0</v>
      </c>
      <c r="FM6" s="231">
        <f>IF(COUNTIF($AG6:$AI6, $GP$1)&gt;0, FM$2, 0)</f>
        <v>0</v>
      </c>
      <c r="FN6" s="231">
        <f>IF(COUNTIF($AJ6:$AL6, $GP$1)&gt;0, FN$2, 0)</f>
        <v>0</v>
      </c>
      <c r="FO6" s="231">
        <f>IF(COUNTIF($AM6:$AO6, $GP$1)&gt;0, FO$2, 0)</f>
        <v>0</v>
      </c>
      <c r="FP6" s="231">
        <f>IF(COUNTIF($AP6:$AR6, $GP$1)&gt;0, FP$2, 0)</f>
        <v>0</v>
      </c>
      <c r="FQ6" s="231">
        <f>IF(COUNTIF($AS6:$AU6, $GP$1)&gt;0, FQ$2, 0)</f>
        <v>0</v>
      </c>
      <c r="FR6" s="231">
        <f>IF(COUNTIF($AV6:$AX6, $GP$1)&gt;0, FR$2, 0)</f>
        <v>0</v>
      </c>
      <c r="FS6" s="231">
        <f>IF(COUNTIF($AY6:$BA6, $GP$1)&gt;0, FS$2, 0)</f>
        <v>0</v>
      </c>
      <c r="FT6" s="231">
        <f>IF(COUNTIF($BB6:$BD6, $GP$1)&gt;0, FT$2, 0)</f>
        <v>0</v>
      </c>
      <c r="FU6" s="232">
        <f>IF(COUNTIF($BE6:$BG6, $GP$1)&gt;0, FU$2, 0)</f>
        <v>0</v>
      </c>
      <c r="FV6" s="233">
        <f>IF(COUNTIF($BH6:$BJ6, $GP$1)&gt;0, FV$2, 0)</f>
        <v>0</v>
      </c>
      <c r="FW6" s="233">
        <f>IF(COUNTIF($BK6:$BM6, $GP$1)&gt;0, FW$2, 0)</f>
        <v>0</v>
      </c>
      <c r="FX6" s="233">
        <f>IF(COUNTIF($BN6:$BP6, $GP$1)&gt;0, FX$2, 0)</f>
        <v>0</v>
      </c>
      <c r="FY6" s="233">
        <f>IF(COUNTIF($BQ6:$BS6, $GP$1)&gt;0, FY$2, 0)</f>
        <v>0</v>
      </c>
      <c r="FZ6" s="233">
        <f>IF(COUNTIF($BT6:$BV6, $GP$1)&gt;0, FZ$2, 0)</f>
        <v>0</v>
      </c>
      <c r="GA6" s="233">
        <f>IF(COUNTIF($BW6:$BY6, $GP$1)&gt;0, GA$2, 0)</f>
        <v>0</v>
      </c>
      <c r="GB6" s="233">
        <f>IF(COUNTIF($BZ6:$CB6, $GP$1)&gt;0, GB$2, 0)</f>
        <v>0</v>
      </c>
      <c r="GC6" s="233">
        <f>IF(COUNTIF($CC6:$CE6, $GP$1)&gt;0, GC$2, 0)</f>
        <v>0</v>
      </c>
      <c r="GD6" s="234">
        <f>IF(COUNTIF($CF6:$CH6, $GP$1)&gt;0, GD$2, 0)</f>
        <v>0</v>
      </c>
      <c r="GE6" s="235">
        <f>IF(COUNTIF($CI6:$CK6, $GP$1)&gt;0, GE$2, 0)</f>
        <v>0</v>
      </c>
      <c r="GF6" s="235">
        <f>IF(COUNTIF($CL6:$CN6, $GP$1)&gt;0, GF$2, 0)</f>
        <v>0</v>
      </c>
      <c r="GG6" s="235">
        <f>IF(COUNTIF($CO6:$CQ6, $GP$1)&gt;0, GG$2, 0)</f>
        <v>0</v>
      </c>
      <c r="GH6" s="235">
        <f>IF(COUNTIF($CR6:$CT6, $GP$1)&gt;0, GH$2, 0)</f>
        <v>0</v>
      </c>
      <c r="GI6" s="235">
        <f>IF(COUNTIF($CU6:$CW6, $GP$1)&gt;0, GI$2, 0)</f>
        <v>0</v>
      </c>
      <c r="GJ6" s="235">
        <f>IF(COUNTIF($CX6:$CZ6, $GP$1)&gt;0, GJ$2, 0)</f>
        <v>0</v>
      </c>
      <c r="GK6" s="235">
        <f>IF(COUNTIF($DA6:$DC6, $GP$1)&gt;0, GK$2, 0)</f>
        <v>0</v>
      </c>
      <c r="GL6" s="235">
        <f>IF(COUNTIF($DD6:$DF6, $GP$1)&gt;0, GL$2, 0)</f>
        <v>0</v>
      </c>
      <c r="GM6" s="235">
        <f>IF(COUNTIF($DG6:$DI6, $GP$1)&gt;0, GM$2, 0)</f>
        <v>0</v>
      </c>
      <c r="GN6" s="235">
        <f>IF(COUNTIF($DJ6:$DL6, $GP$1)&gt;0, GN$2, 0)</f>
        <v>0</v>
      </c>
      <c r="GO6" s="235">
        <f>IF(COUNTIF($DM6:$DO6, $GP$1)&gt;0, GO$2, 0)</f>
        <v>0</v>
      </c>
      <c r="GP6" s="236">
        <f t="shared" si="12"/>
        <v>0</v>
      </c>
      <c r="GQ6" s="237">
        <f t="shared" si="13"/>
        <v>0</v>
      </c>
      <c r="GR6" s="229">
        <f t="shared" si="14"/>
        <v>0</v>
      </c>
      <c r="GS6" s="229">
        <f t="shared" si="15"/>
        <v>0</v>
      </c>
      <c r="GT6" s="229">
        <f t="shared" si="16"/>
        <v>0</v>
      </c>
      <c r="GU6" s="229">
        <f t="shared" si="17"/>
        <v>0</v>
      </c>
      <c r="GV6" s="230">
        <f>IF(COUNTIF($AD6:$AF6, $HZ$1)&gt;0, GV$2, 0)</f>
        <v>0</v>
      </c>
      <c r="GW6" s="231">
        <f>IF(COUNTIF($AG6:$AI6, $HZ$1)&gt;0, GW$2, 0)</f>
        <v>0</v>
      </c>
      <c r="GX6" s="231">
        <f>IF(COUNTIF($AJ6:$AL6, $HZ$1)&gt;0, GX$2, 0)</f>
        <v>0</v>
      </c>
      <c r="GY6" s="231">
        <f>IF(COUNTIF($AM6:$AO6, $HZ$1)&gt;0, GY$2, 0)</f>
        <v>0</v>
      </c>
      <c r="GZ6" s="231">
        <f>IF(COUNTIF($AP6:$AR6, $HZ$1)&gt;0, GZ$2, 0)</f>
        <v>0</v>
      </c>
      <c r="HA6" s="231">
        <f>IF(COUNTIF($AS6:$AU6, $HZ$1)&gt;0, HA$2, 0)</f>
        <v>0</v>
      </c>
      <c r="HB6" s="231">
        <f>IF(COUNTIF($AV6:$AX6, $HZ$1)&gt;0, HB$2, 0)</f>
        <v>0</v>
      </c>
      <c r="HC6" s="231">
        <f>IF(COUNTIF($AY6:$BA6, $HZ$1)&gt;0, HC$2, 0)</f>
        <v>0</v>
      </c>
      <c r="HD6" s="231">
        <f>IF(COUNTIF($BB6:$BD6, $HZ$1)&gt;0, HD$2, 0)</f>
        <v>0</v>
      </c>
      <c r="HE6" s="232">
        <f>IF(COUNTIF($BE6:$BG6, $HZ$1)&gt;0, HE$2, 0)</f>
        <v>0</v>
      </c>
      <c r="HF6" s="233">
        <f>IF(COUNTIF($BH6:$BJ6, $HZ$1)&gt;0, HF$2, 0)</f>
        <v>0</v>
      </c>
      <c r="HG6" s="233">
        <f>IF(COUNTIF($BK6:$BM6, $HZ$1)&gt;0, HG$2, 0)</f>
        <v>0</v>
      </c>
      <c r="HH6" s="233">
        <f>IF(COUNTIF($BN6:$BP6, $HZ$1)&gt;0, HH$2, 0)</f>
        <v>0</v>
      </c>
      <c r="HI6" s="233">
        <f>IF(COUNTIF($BQ6:$BS6, $HZ$1)&gt;0, HI$2, 0)</f>
        <v>0</v>
      </c>
      <c r="HJ6" s="233">
        <f>IF(COUNTIF($BT6:$BV6, $HZ$1)&gt;0, HJ$2, 0)</f>
        <v>0</v>
      </c>
      <c r="HK6" s="233">
        <f>IF(COUNTIF($BW6:$BY6, $HZ$1)&gt;0, HK$2, 0)</f>
        <v>0</v>
      </c>
      <c r="HL6" s="233">
        <f>IF(COUNTIF($BZ6:$CB6, $HZ$1)&gt;0, HL$2, 0)</f>
        <v>0</v>
      </c>
      <c r="HM6" s="233">
        <f>IF(COUNTIF($CC6:$CE6, $HZ$1)&gt;0, HM$2, 0)</f>
        <v>0</v>
      </c>
      <c r="HN6" s="234">
        <f>IF(COUNTIF($CF6:$CH6, $HZ$1)&gt;0, HN$2, 0)</f>
        <v>0</v>
      </c>
      <c r="HO6" s="235">
        <f>IF(COUNTIF($CI6:$CK6, $HZ$1)&gt;0, HO$2, 0)</f>
        <v>0</v>
      </c>
      <c r="HP6" s="235">
        <f>IF(COUNTIF($CL6:$CN6, $HZ$1)&gt;0, HP$2, 0)</f>
        <v>0</v>
      </c>
      <c r="HQ6" s="235">
        <f>IF(COUNTIF($CO6:$CQ6, $HZ$1)&gt;0, HQ$2, 0)</f>
        <v>0</v>
      </c>
      <c r="HR6" s="235">
        <f>IF(COUNTIF($CR6:$CT6, $HZ$1)&gt;0, HR$2, 0)</f>
        <v>0</v>
      </c>
      <c r="HS6" s="235">
        <f>IF(COUNTIF($CU6:$CW6, $HZ$1)&gt;0, HS$2, 0)</f>
        <v>0</v>
      </c>
      <c r="HT6" s="235">
        <f>IF(COUNTIF($CX6:$CZ6, $HZ$1)&gt;0, HT$2, 0)</f>
        <v>0</v>
      </c>
      <c r="HU6" s="235">
        <f>IF(COUNTIF($DA6:$DC6, $HZ$1)&gt;0, HU$2, 0)</f>
        <v>0</v>
      </c>
      <c r="HV6" s="235">
        <f>IF(COUNTIF($DD6:$DF6, $HZ$1)&gt;0, HV$2, 0)</f>
        <v>0</v>
      </c>
      <c r="HW6" s="235">
        <f>IF(COUNTIF($DG6:$DI6, $HZ$1)&gt;0, HW$2, 0)</f>
        <v>0</v>
      </c>
      <c r="HX6" s="235">
        <f>IF(COUNTIF($DJ6:$DL6, $HZ$1)&gt;0, HX$2, 0)</f>
        <v>0</v>
      </c>
      <c r="HY6" s="235">
        <f>IF(COUNTIF($DM6:$DO6, $HZ$1)&gt;0, HY$2, 0)</f>
        <v>0</v>
      </c>
      <c r="HZ6" s="236">
        <f t="shared" si="18"/>
        <v>0</v>
      </c>
      <c r="IA6" s="238"/>
      <c r="IB6" s="237">
        <f t="shared" si="19"/>
        <v>0</v>
      </c>
      <c r="IC6" s="229">
        <f t="shared" si="20"/>
        <v>0</v>
      </c>
      <c r="ID6" s="229">
        <f t="shared" si="21"/>
        <v>0</v>
      </c>
      <c r="IE6" s="229">
        <f t="shared" si="22"/>
        <v>0</v>
      </c>
      <c r="IF6" s="229">
        <f t="shared" si="23"/>
        <v>0</v>
      </c>
      <c r="IG6" s="230">
        <f>IF(MAX($AD6:$AF6)&gt;=40, IG$2, 0)</f>
        <v>0</v>
      </c>
      <c r="IH6" s="231">
        <f>IF(MAX($AG6:$AI6)&gt;=40, IH$2, 0)</f>
        <v>0</v>
      </c>
      <c r="II6" s="231">
        <f>IF(MAX($AJ6:$AL6)&gt;=40, II$2, 0)</f>
        <v>0</v>
      </c>
      <c r="IJ6" s="231">
        <f>IF(MAX($AM6:$AO6)&gt;=40, IJ$2, 0)</f>
        <v>0</v>
      </c>
      <c r="IK6" s="231">
        <f>IF(MAX($AP6:$AR6)&gt;=40, IK$2, 0)</f>
        <v>0</v>
      </c>
      <c r="IL6" s="231">
        <f>IF(MAX($AS6:$AU6)&gt;=40, IL$2, 0)</f>
        <v>0</v>
      </c>
      <c r="IM6" s="231">
        <f>IF(MAX($AV6:$AX6)&gt;=40, IM$2, 0)</f>
        <v>0</v>
      </c>
      <c r="IN6" s="231">
        <f>IF(MAX($AY6:$BA6)&gt;=40, IN$2, 0)</f>
        <v>0</v>
      </c>
      <c r="IO6" s="231">
        <f>IF(MAX($BB6:$BD6)&gt;=40, IO$2, 0)</f>
        <v>0</v>
      </c>
      <c r="IP6" s="232">
        <f>IF(MAX($BE6:$BG6)&gt;=40, IP$2, 0)</f>
        <v>0</v>
      </c>
      <c r="IQ6" s="233">
        <f>IF(MAX($BH6:$BJ6)&gt;=40, IQ$2, 0)</f>
        <v>0</v>
      </c>
      <c r="IR6" s="233">
        <f>IF(MAX($BK6:$BM6)&gt;=40, IR$2, 0)</f>
        <v>0</v>
      </c>
      <c r="IS6" s="233">
        <f>IF(MAX($BN6:$BP6)&gt;=40, IS$2, 0)</f>
        <v>0</v>
      </c>
      <c r="IT6" s="233">
        <f>IF(MAX($BQ6:$BS6)&gt;=40, IT$2, 0)</f>
        <v>0</v>
      </c>
      <c r="IU6" s="233">
        <f>IF(MAX($BT6:$BV6)&gt;=40, IU$2, 0)</f>
        <v>0</v>
      </c>
      <c r="IV6" s="233">
        <f>IF(MAX($BW6:$BY6)&gt;=40, IV$2, 0)</f>
        <v>0</v>
      </c>
      <c r="IW6" s="233">
        <f>IF(MAX($BZ6:$CB6)&gt;=40, IW$2, 0)</f>
        <v>0</v>
      </c>
      <c r="IX6" s="233">
        <f>IF(MAX($CC6:$CE6)&gt;=40, IX$2, 0)</f>
        <v>0</v>
      </c>
      <c r="IY6" s="234">
        <f>IF(MAX($CF6:$CH6)&gt;=40, IY$2, 0)</f>
        <v>0</v>
      </c>
      <c r="IZ6" s="235">
        <f>IF(MAX($CI6:$CK6)&gt;=40, IZ$2, 0)</f>
        <v>0</v>
      </c>
      <c r="JA6" s="235">
        <f>IF(MAX($CL6:$CN6)&gt;=40, JA$2, 0)</f>
        <v>0</v>
      </c>
      <c r="JB6" s="235">
        <f>IF(MAX($CO6:$CQ6)&gt;=40, JB$2, 0)</f>
        <v>0</v>
      </c>
      <c r="JC6" s="235">
        <f>IF(MAX($CR6:$CT6)&gt;=40, JC$2, 0)</f>
        <v>0</v>
      </c>
      <c r="JD6" s="235">
        <f>IF(MAX($CU6:$CW6)&gt;=40, JD$2, 0)</f>
        <v>0</v>
      </c>
      <c r="JE6" s="235">
        <f>IF(MAX($CX6:$CZ6)&gt;=40, JE$2, 0)</f>
        <v>0</v>
      </c>
      <c r="JF6" s="235">
        <f>IF(MAX($DA6:$DC6)&gt;=40, JF$2, 0)</f>
        <v>0</v>
      </c>
      <c r="JG6" s="235">
        <f>IF(MAX($DD6:$DF6)&gt;=40, JG$2, 0)</f>
        <v>0</v>
      </c>
      <c r="JH6" s="235">
        <f>IF(MAX($DG6:$DI6)&gt;=40, JH$2, 0)</f>
        <v>0</v>
      </c>
      <c r="JI6" s="235">
        <f>IF(MAX($DJ6:$DL6)&gt;=40, JI$2, 0)</f>
        <v>0</v>
      </c>
      <c r="JJ6" s="235">
        <f>IF(MAX($DM6:$DO6)&gt;=40, JJ$2, 0)</f>
        <v>0</v>
      </c>
      <c r="JK6" s="392">
        <f t="shared" si="24"/>
        <v>0</v>
      </c>
      <c r="JL6" s="392">
        <f t="shared" si="25"/>
        <v>0</v>
      </c>
    </row>
    <row r="7" spans="1:272" ht="15" customHeight="1" x14ac:dyDescent="0.25">
      <c r="B7" s="368">
        <v>3</v>
      </c>
      <c r="C7" s="12"/>
      <c r="D7" s="399"/>
      <c r="E7" s="17"/>
      <c r="F7" s="6"/>
      <c r="G7" s="17"/>
      <c r="H7" s="17"/>
      <c r="I7" s="20"/>
      <c r="J7" s="6"/>
      <c r="K7" s="6"/>
      <c r="L7" s="400"/>
      <c r="M7" s="401"/>
      <c r="N7" s="21"/>
      <c r="O7" s="103"/>
      <c r="P7" s="103"/>
      <c r="Q7" s="267"/>
      <c r="R7" s="21"/>
      <c r="S7" s="103"/>
      <c r="T7" s="103"/>
      <c r="U7" s="283"/>
      <c r="V7" s="21"/>
      <c r="W7" s="103"/>
      <c r="X7" s="103"/>
      <c r="Y7" s="267"/>
      <c r="Z7" s="21"/>
      <c r="AA7" s="267"/>
      <c r="AB7" s="21"/>
      <c r="AC7" s="267"/>
      <c r="AD7" s="21"/>
      <c r="AE7" s="103"/>
      <c r="AF7" s="267"/>
      <c r="AG7" s="21"/>
      <c r="AH7" s="103"/>
      <c r="AI7" s="267"/>
      <c r="AJ7" s="21"/>
      <c r="AK7" s="103"/>
      <c r="AL7" s="267"/>
      <c r="AM7" s="21"/>
      <c r="AN7" s="103"/>
      <c r="AO7" s="267"/>
      <c r="AP7" s="21"/>
      <c r="AQ7" s="103"/>
      <c r="AR7" s="267"/>
      <c r="AS7" s="21"/>
      <c r="AT7" s="103"/>
      <c r="AU7" s="267"/>
      <c r="AV7" s="21"/>
      <c r="AW7" s="103"/>
      <c r="AX7" s="267"/>
      <c r="AY7" s="21"/>
      <c r="AZ7" s="103"/>
      <c r="BA7" s="267"/>
      <c r="BB7" s="21"/>
      <c r="BC7" s="103"/>
      <c r="BD7" s="267"/>
      <c r="BE7" s="21"/>
      <c r="BF7" s="103"/>
      <c r="BG7" s="267"/>
      <c r="BH7" s="21"/>
      <c r="BI7" s="103"/>
      <c r="BJ7" s="267"/>
      <c r="BK7" s="21"/>
      <c r="BL7" s="103"/>
      <c r="BM7" s="267"/>
      <c r="BN7" s="21"/>
      <c r="BO7" s="103"/>
      <c r="BP7" s="267"/>
      <c r="BQ7" s="21"/>
      <c r="BR7" s="103"/>
      <c r="BS7" s="267"/>
      <c r="BT7" s="21"/>
      <c r="BU7" s="103"/>
      <c r="BV7" s="267"/>
      <c r="BW7" s="21"/>
      <c r="BX7" s="103"/>
      <c r="BY7" s="267"/>
      <c r="BZ7" s="21"/>
      <c r="CA7" s="103"/>
      <c r="CB7" s="267"/>
      <c r="CC7" s="21"/>
      <c r="CD7" s="284"/>
      <c r="CE7" s="267"/>
      <c r="CF7" s="21"/>
      <c r="CG7" s="103"/>
      <c r="CH7" s="267"/>
      <c r="CI7" s="21"/>
      <c r="CJ7" s="103"/>
      <c r="CK7" s="267"/>
      <c r="CL7" s="21"/>
      <c r="CM7" s="103"/>
      <c r="CN7" s="103"/>
      <c r="CO7" s="103"/>
      <c r="CP7" s="103"/>
      <c r="CQ7" s="267"/>
      <c r="CR7" s="21"/>
      <c r="CS7" s="103"/>
      <c r="CT7" s="267"/>
      <c r="CU7" s="21"/>
      <c r="CV7" s="103"/>
      <c r="CW7" s="267"/>
      <c r="CX7" s="21"/>
      <c r="CY7" s="103"/>
      <c r="CZ7" s="267"/>
      <c r="DA7" s="21"/>
      <c r="DB7" s="103"/>
      <c r="DC7" s="267"/>
      <c r="DD7" s="21"/>
      <c r="DE7" s="103"/>
      <c r="DF7" s="267"/>
      <c r="DG7" s="21"/>
      <c r="DH7" s="103"/>
      <c r="DI7" s="267"/>
      <c r="DJ7" s="21"/>
      <c r="DK7" s="103"/>
      <c r="DL7" s="267"/>
      <c r="DM7" s="21"/>
      <c r="DN7" s="103"/>
      <c r="DO7" s="267"/>
      <c r="DP7" s="213"/>
      <c r="DQ7" s="212"/>
      <c r="DR7" s="212"/>
      <c r="DS7" s="279" t="e">
        <f>AVERAGE(BE7:DI7)</f>
        <v>#DIV/0!</v>
      </c>
      <c r="DT7" s="214"/>
      <c r="DU7" s="215" t="e">
        <f t="shared" si="0"/>
        <v>#DIV/0!</v>
      </c>
      <c r="DV7" s="58">
        <f>COUNTIF(N7:DI7, DV$1)+COUNTIF(N7:DI7, DV$2)</f>
        <v>0</v>
      </c>
      <c r="DW7" s="228">
        <f t="shared" si="1"/>
        <v>0</v>
      </c>
      <c r="DX7" s="229">
        <f t="shared" si="2"/>
        <v>0</v>
      </c>
      <c r="DY7" s="229">
        <f t="shared" si="3"/>
        <v>0</v>
      </c>
      <c r="DZ7" s="229">
        <f t="shared" si="4"/>
        <v>0</v>
      </c>
      <c r="EA7" s="229">
        <f t="shared" si="5"/>
        <v>0</v>
      </c>
      <c r="EB7" s="230">
        <f>IF(COUNTIF($AD7:$AF7, $FF$1)&gt;0, EB$2, 0)</f>
        <v>0</v>
      </c>
      <c r="EC7" s="231">
        <f>IF(COUNTIF($AG7:$AI7, $FF$1)&gt;0, EC$2, 0)</f>
        <v>0</v>
      </c>
      <c r="ED7" s="231">
        <f>IF(COUNTIF($AJ7:$AL7, $FF$1)&gt;0, ED$2, 0)</f>
        <v>0</v>
      </c>
      <c r="EE7" s="231">
        <f>IF(COUNTIF($AM7:$AO7, $FF$1)&gt;0, EE$2, 0)</f>
        <v>0</v>
      </c>
      <c r="EF7" s="231">
        <f>IF(COUNTIF($AP7:$AR7, $FF$1)&gt;0, EF$2, 0)</f>
        <v>0</v>
      </c>
      <c r="EG7" s="231">
        <f>IF(COUNTIF($AS7:$AU7, $FF$1)&gt;0, EG$2, 0)</f>
        <v>0</v>
      </c>
      <c r="EH7" s="231">
        <f>IF(COUNTIF($AV7:$AX7, $FF$1)&gt;0, EH$2, 0)</f>
        <v>0</v>
      </c>
      <c r="EI7" s="231">
        <f>IF(COUNTIF($AY7:$BA7, $FF$1)&gt;0, EI$2, 0)</f>
        <v>0</v>
      </c>
      <c r="EJ7" s="231">
        <f>IF(COUNTIF($BB7:$BD7, $FF$1)&gt;0, EJ$2, 0)</f>
        <v>0</v>
      </c>
      <c r="EK7" s="232">
        <f>IF(COUNTIF($BE7:$BG7, $FF$1)&gt;0, EK$2, 0)</f>
        <v>0</v>
      </c>
      <c r="EL7" s="233">
        <f>IF(COUNTIF($BH7:$BJ7, $FF$1)&gt;0, EL$2, 0)</f>
        <v>0</v>
      </c>
      <c r="EM7" s="233">
        <f>IF(COUNTIF($BK7:$BM7, $FF$1)&gt;0, EM$2, 0)</f>
        <v>0</v>
      </c>
      <c r="EN7" s="233">
        <f>IF(COUNTIF($BN7:$BP7, $FF$1)&gt;0, EN$2, 0)</f>
        <v>0</v>
      </c>
      <c r="EO7" s="233">
        <f>IF(COUNTIF($BQ7:$BS7, $FF$1)&gt;0, EO$2, 0)</f>
        <v>0</v>
      </c>
      <c r="EP7" s="233">
        <f>IF(COUNTIF($BT7:$BV7, $FF$1)&gt;0, EP$2, 0)</f>
        <v>0</v>
      </c>
      <c r="EQ7" s="233">
        <f>IF(COUNTIF($BW7:$BY7, $FF$1)&gt;0, EQ$2, 0)</f>
        <v>0</v>
      </c>
      <c r="ER7" s="233">
        <f>IF(COUNTIF($BZ7:$CB7, $FF$1)&gt;0, ER$2, 0)</f>
        <v>0</v>
      </c>
      <c r="ES7" s="233">
        <f>IF(COUNTIF($CC7:$CE7, $FF$1)&gt;0, ES$2, 0)</f>
        <v>0</v>
      </c>
      <c r="ET7" s="234">
        <f>IF(COUNTIF($CF7:$CH7, $FF$1)&gt;0, ET$2, 0)</f>
        <v>0</v>
      </c>
      <c r="EU7" s="235">
        <f>IF(COUNTIF($CI7:$CK7, $FF$1)&gt;0, EU$2, 0)</f>
        <v>0</v>
      </c>
      <c r="EV7" s="235">
        <f>IF(COUNTIF($CL7:$CN7, $FF$1)&gt;0, EV$2, 0)</f>
        <v>0</v>
      </c>
      <c r="EW7" s="235">
        <f>IF(COUNTIF($CO7:$CQ7, $FF$1)&gt;0, EW$2, 0)</f>
        <v>0</v>
      </c>
      <c r="EX7" s="235">
        <f>IF(COUNTIF($CR7:$CT7, $FF$1)&gt;0, EX$2, 0)</f>
        <v>0</v>
      </c>
      <c r="EY7" s="235">
        <f>IF(COUNTIF($CU7:$CW7, $FF$1)&gt;0, EY$2, 0)</f>
        <v>0</v>
      </c>
      <c r="EZ7" s="235">
        <f>IF(COUNTIF($CX7:$CZ7, $FF$1)&gt;0, EZ$2, 0)</f>
        <v>0</v>
      </c>
      <c r="FA7" s="235">
        <f>IF(COUNTIF($DA7:$DC7, $FF$1)&gt;0, FA$2, 0)</f>
        <v>0</v>
      </c>
      <c r="FB7" s="235">
        <f>IF(COUNTIF($DD7:$DF7, $FF$1)&gt;0, FB$2, 0)</f>
        <v>0</v>
      </c>
      <c r="FC7" s="235">
        <f>IF(COUNTIF($DG7:$DI7, $FF$1)&gt;0, FC$2, 0)</f>
        <v>0</v>
      </c>
      <c r="FD7" s="235">
        <f>IF(COUNTIF($DJ7:$DL7, $FF$1)&gt;0, FD$2, 0)</f>
        <v>0</v>
      </c>
      <c r="FE7" s="235">
        <f>IF(COUNTIF($DM7:$DO7, $FF$1)&gt;0, FE$2, 0)</f>
        <v>0</v>
      </c>
      <c r="FF7" s="236">
        <f t="shared" si="6"/>
        <v>0</v>
      </c>
      <c r="FG7" s="237">
        <f t="shared" si="7"/>
        <v>0</v>
      </c>
      <c r="FH7" s="229">
        <f t="shared" si="8"/>
        <v>0</v>
      </c>
      <c r="FI7" s="229">
        <f t="shared" si="9"/>
        <v>0</v>
      </c>
      <c r="FJ7" s="229">
        <f t="shared" si="10"/>
        <v>0</v>
      </c>
      <c r="FK7" s="229">
        <f t="shared" si="11"/>
        <v>0</v>
      </c>
      <c r="FL7" s="230">
        <f>IF(COUNTIF($AD7:$AF7, $GP$1)&gt;0, FL$2, 0)</f>
        <v>0</v>
      </c>
      <c r="FM7" s="231">
        <f>IF(COUNTIF($AG7:$AI7, $GP$1)&gt;0, FM$2, 0)</f>
        <v>0</v>
      </c>
      <c r="FN7" s="231">
        <f>IF(COUNTIF($AJ7:$AL7, $GP$1)&gt;0, FN$2, 0)</f>
        <v>0</v>
      </c>
      <c r="FO7" s="231">
        <f>IF(COUNTIF($AM7:$AO7, $GP$1)&gt;0, FO$2, 0)</f>
        <v>0</v>
      </c>
      <c r="FP7" s="231">
        <f>IF(COUNTIF($AP7:$AR7, $GP$1)&gt;0, FP$2, 0)</f>
        <v>0</v>
      </c>
      <c r="FQ7" s="231">
        <f>IF(COUNTIF($AS7:$AU7, $GP$1)&gt;0, FQ$2, 0)</f>
        <v>0</v>
      </c>
      <c r="FR7" s="231">
        <f>IF(COUNTIF($AV7:$AX7, $GP$1)&gt;0, FR$2, 0)</f>
        <v>0</v>
      </c>
      <c r="FS7" s="231">
        <f>IF(COUNTIF($AY7:$BA7, $GP$1)&gt;0, FS$2, 0)</f>
        <v>0</v>
      </c>
      <c r="FT7" s="231">
        <f>IF(COUNTIF($BB7:$BD7, $GP$1)&gt;0, FT$2, 0)</f>
        <v>0</v>
      </c>
      <c r="FU7" s="232">
        <f>IF(COUNTIF($BE7:$BG7, $GP$1)&gt;0, FU$2, 0)</f>
        <v>0</v>
      </c>
      <c r="FV7" s="233">
        <f>IF(COUNTIF($BH7:$BJ7, $GP$1)&gt;0, FV$2, 0)</f>
        <v>0</v>
      </c>
      <c r="FW7" s="233">
        <f>IF(COUNTIF($BK7:$BM7, $GP$1)&gt;0, FW$2, 0)</f>
        <v>0</v>
      </c>
      <c r="FX7" s="233">
        <f>IF(COUNTIF($BN7:$BP7, $GP$1)&gt;0, FX$2, 0)</f>
        <v>0</v>
      </c>
      <c r="FY7" s="233">
        <f>IF(COUNTIF($BQ7:$BS7, $GP$1)&gt;0, FY$2, 0)</f>
        <v>0</v>
      </c>
      <c r="FZ7" s="233">
        <f>IF(COUNTIF($BT7:$BV7, $GP$1)&gt;0, FZ$2, 0)</f>
        <v>0</v>
      </c>
      <c r="GA7" s="233">
        <f>IF(COUNTIF($BW7:$BY7, $GP$1)&gt;0, GA$2, 0)</f>
        <v>0</v>
      </c>
      <c r="GB7" s="233">
        <f>IF(COUNTIF($BZ7:$CB7, $GP$1)&gt;0, GB$2, 0)</f>
        <v>0</v>
      </c>
      <c r="GC7" s="233">
        <f>IF(COUNTIF($CC7:$CE7, $GP$1)&gt;0, GC$2, 0)</f>
        <v>0</v>
      </c>
      <c r="GD7" s="234">
        <f>IF(COUNTIF($CF7:$CH7, $GP$1)&gt;0, GD$2, 0)</f>
        <v>0</v>
      </c>
      <c r="GE7" s="235">
        <f>IF(COUNTIF($CI7:$CK7, $GP$1)&gt;0, GE$2, 0)</f>
        <v>0</v>
      </c>
      <c r="GF7" s="235">
        <f>IF(COUNTIF($CL7:$CN7, $GP$1)&gt;0, GF$2, 0)</f>
        <v>0</v>
      </c>
      <c r="GG7" s="235">
        <f>IF(COUNTIF($CO7:$CQ7, $GP$1)&gt;0, GG$2, 0)</f>
        <v>0</v>
      </c>
      <c r="GH7" s="235">
        <f>IF(COUNTIF($CR7:$CT7, $GP$1)&gt;0, GH$2, 0)</f>
        <v>0</v>
      </c>
      <c r="GI7" s="235">
        <f>IF(COUNTIF($CU7:$CW7, $GP$1)&gt;0, GI$2, 0)</f>
        <v>0</v>
      </c>
      <c r="GJ7" s="235">
        <f>IF(COUNTIF($CX7:$CZ7, $GP$1)&gt;0, GJ$2, 0)</f>
        <v>0</v>
      </c>
      <c r="GK7" s="235">
        <f>IF(COUNTIF($DA7:$DC7, $GP$1)&gt;0, GK$2, 0)</f>
        <v>0</v>
      </c>
      <c r="GL7" s="235">
        <f>IF(COUNTIF($DD7:$DF7, $GP$1)&gt;0, GL$2, 0)</f>
        <v>0</v>
      </c>
      <c r="GM7" s="235">
        <f>IF(COUNTIF($DG7:$DI7, $GP$1)&gt;0, GM$2, 0)</f>
        <v>0</v>
      </c>
      <c r="GN7" s="235">
        <f>IF(COUNTIF($DJ7:$DL7, $GP$1)&gt;0, GN$2, 0)</f>
        <v>0</v>
      </c>
      <c r="GO7" s="235">
        <f>IF(COUNTIF($DM7:$DO7, $GP$1)&gt;0, GO$2, 0)</f>
        <v>0</v>
      </c>
      <c r="GP7" s="236">
        <f t="shared" si="12"/>
        <v>0</v>
      </c>
      <c r="GQ7" s="237">
        <f t="shared" si="13"/>
        <v>0</v>
      </c>
      <c r="GR7" s="229">
        <f t="shared" si="14"/>
        <v>0</v>
      </c>
      <c r="GS7" s="229">
        <f t="shared" si="15"/>
        <v>0</v>
      </c>
      <c r="GT7" s="229">
        <f t="shared" si="16"/>
        <v>0</v>
      </c>
      <c r="GU7" s="229">
        <f t="shared" si="17"/>
        <v>0</v>
      </c>
      <c r="GV7" s="230">
        <f>IF(COUNTIF($AD7:$AF7, $HZ$1)&gt;0, GV$2, 0)</f>
        <v>0</v>
      </c>
      <c r="GW7" s="231">
        <f>IF(COUNTIF($AG7:$AI7, $HZ$1)&gt;0, GW$2, 0)</f>
        <v>0</v>
      </c>
      <c r="GX7" s="231">
        <f>IF(COUNTIF($AJ7:$AL7, $HZ$1)&gt;0, GX$2, 0)</f>
        <v>0</v>
      </c>
      <c r="GY7" s="231">
        <f>IF(COUNTIF($AM7:$AO7, $HZ$1)&gt;0, GY$2, 0)</f>
        <v>0</v>
      </c>
      <c r="GZ7" s="231">
        <f>IF(COUNTIF($AP7:$AR7, $HZ$1)&gt;0, GZ$2, 0)</f>
        <v>0</v>
      </c>
      <c r="HA7" s="231">
        <f>IF(COUNTIF($AS7:$AU7, $HZ$1)&gt;0, HA$2, 0)</f>
        <v>0</v>
      </c>
      <c r="HB7" s="231">
        <f>IF(COUNTIF($AV7:$AX7, $HZ$1)&gt;0, HB$2, 0)</f>
        <v>0</v>
      </c>
      <c r="HC7" s="231">
        <f>IF(COUNTIF($AY7:$BA7, $HZ$1)&gt;0, HC$2, 0)</f>
        <v>0</v>
      </c>
      <c r="HD7" s="231">
        <f>IF(COUNTIF($BB7:$BD7, $HZ$1)&gt;0, HD$2, 0)</f>
        <v>0</v>
      </c>
      <c r="HE7" s="232">
        <f>IF(COUNTIF($BE7:$BG7, $HZ$1)&gt;0, HE$2, 0)</f>
        <v>0</v>
      </c>
      <c r="HF7" s="233">
        <f>IF(COUNTIF($BH7:$BJ7, $HZ$1)&gt;0, HF$2, 0)</f>
        <v>0</v>
      </c>
      <c r="HG7" s="233">
        <f>IF(COUNTIF($BK7:$BM7, $HZ$1)&gt;0, HG$2, 0)</f>
        <v>0</v>
      </c>
      <c r="HH7" s="233">
        <f>IF(COUNTIF($BN7:$BP7, $HZ$1)&gt;0, HH$2, 0)</f>
        <v>0</v>
      </c>
      <c r="HI7" s="233">
        <f>IF(COUNTIF($BQ7:$BS7, $HZ$1)&gt;0, HI$2, 0)</f>
        <v>0</v>
      </c>
      <c r="HJ7" s="233">
        <f>IF(COUNTIF($BT7:$BV7, $HZ$1)&gt;0, HJ$2, 0)</f>
        <v>0</v>
      </c>
      <c r="HK7" s="233">
        <f>IF(COUNTIF($BW7:$BY7, $HZ$1)&gt;0, HK$2, 0)</f>
        <v>0</v>
      </c>
      <c r="HL7" s="233">
        <f>IF(COUNTIF($BZ7:$CB7, $HZ$1)&gt;0, HL$2, 0)</f>
        <v>0</v>
      </c>
      <c r="HM7" s="233">
        <f>IF(COUNTIF($CC7:$CE7, $HZ$1)&gt;0, HM$2, 0)</f>
        <v>0</v>
      </c>
      <c r="HN7" s="234">
        <f>IF(COUNTIF($CF7:$CH7, $HZ$1)&gt;0, HN$2, 0)</f>
        <v>0</v>
      </c>
      <c r="HO7" s="235">
        <f>IF(COUNTIF($CI7:$CK7, $HZ$1)&gt;0, HO$2, 0)</f>
        <v>0</v>
      </c>
      <c r="HP7" s="235">
        <f>IF(COUNTIF($CL7:$CN7, $HZ$1)&gt;0, HP$2, 0)</f>
        <v>0</v>
      </c>
      <c r="HQ7" s="235">
        <f>IF(COUNTIF($CO7:$CQ7, $HZ$1)&gt;0, HQ$2, 0)</f>
        <v>0</v>
      </c>
      <c r="HR7" s="235">
        <f>IF(COUNTIF($CR7:$CT7, $HZ$1)&gt;0, HR$2, 0)</f>
        <v>0</v>
      </c>
      <c r="HS7" s="235">
        <f>IF(COUNTIF($CU7:$CW7, $HZ$1)&gt;0, HS$2, 0)</f>
        <v>0</v>
      </c>
      <c r="HT7" s="235">
        <f>IF(COUNTIF($CX7:$CZ7, $HZ$1)&gt;0, HT$2, 0)</f>
        <v>0</v>
      </c>
      <c r="HU7" s="235">
        <f>IF(COUNTIF($DA7:$DC7, $HZ$1)&gt;0, HU$2, 0)</f>
        <v>0</v>
      </c>
      <c r="HV7" s="235">
        <f>IF(COUNTIF($DD7:$DF7, $HZ$1)&gt;0, HV$2, 0)</f>
        <v>0</v>
      </c>
      <c r="HW7" s="235">
        <f>IF(COUNTIF($DG7:$DI7, $HZ$1)&gt;0, HW$2, 0)</f>
        <v>0</v>
      </c>
      <c r="HX7" s="235">
        <f>IF(COUNTIF($DJ7:$DL7, $HZ$1)&gt;0, HX$2, 0)</f>
        <v>0</v>
      </c>
      <c r="HY7" s="235">
        <f>IF(COUNTIF($DM7:$DO7, $HZ$1)&gt;0, HY$2, 0)</f>
        <v>0</v>
      </c>
      <c r="HZ7" s="236">
        <f t="shared" si="18"/>
        <v>0</v>
      </c>
      <c r="IA7" s="238"/>
      <c r="IB7" s="237">
        <f t="shared" si="19"/>
        <v>0</v>
      </c>
      <c r="IC7" s="229">
        <f t="shared" si="20"/>
        <v>0</v>
      </c>
      <c r="ID7" s="229">
        <f t="shared" si="21"/>
        <v>0</v>
      </c>
      <c r="IE7" s="229">
        <f t="shared" si="22"/>
        <v>0</v>
      </c>
      <c r="IF7" s="229">
        <f t="shared" si="23"/>
        <v>0</v>
      </c>
      <c r="IG7" s="230">
        <f>IF(MAX($AD7:$AF7)&gt;=40, IG$2, 0)</f>
        <v>0</v>
      </c>
      <c r="IH7" s="231">
        <f>IF(MAX($AG7:$AI7)&gt;=40, IH$2, 0)</f>
        <v>0</v>
      </c>
      <c r="II7" s="231">
        <f>IF(MAX($AJ7:$AL7)&gt;=40, II$2, 0)</f>
        <v>0</v>
      </c>
      <c r="IJ7" s="231">
        <f>IF(MAX($AM7:$AO7)&gt;=40, IJ$2, 0)</f>
        <v>0</v>
      </c>
      <c r="IK7" s="231">
        <f>IF(MAX($AP7:$AR7)&gt;=40, IK$2, 0)</f>
        <v>0</v>
      </c>
      <c r="IL7" s="231">
        <f>IF(MAX($AS7:$AU7)&gt;=40, IL$2, 0)</f>
        <v>0</v>
      </c>
      <c r="IM7" s="231">
        <f>IF(MAX($AV7:$AX7)&gt;=40, IM$2, 0)</f>
        <v>0</v>
      </c>
      <c r="IN7" s="231">
        <f>IF(MAX($AY7:$BA7)&gt;=40, IN$2, 0)</f>
        <v>0</v>
      </c>
      <c r="IO7" s="231">
        <f>IF(MAX($BB7:$BD7)&gt;=40, IO$2, 0)</f>
        <v>0</v>
      </c>
      <c r="IP7" s="232">
        <f>IF(MAX($BE7:$BG7)&gt;=40, IP$2, 0)</f>
        <v>0</v>
      </c>
      <c r="IQ7" s="233">
        <f>IF(MAX($BH7:$BJ7)&gt;=40, IQ$2, 0)</f>
        <v>0</v>
      </c>
      <c r="IR7" s="233">
        <f>IF(MAX($BK7:$BM7)&gt;=40, IR$2, 0)</f>
        <v>0</v>
      </c>
      <c r="IS7" s="233">
        <f>IF(MAX($BN7:$BP7)&gt;=40, IS$2, 0)</f>
        <v>0</v>
      </c>
      <c r="IT7" s="233">
        <f>IF(MAX($BQ7:$BS7)&gt;=40, IT$2, 0)</f>
        <v>0</v>
      </c>
      <c r="IU7" s="233">
        <f>IF(MAX($BT7:$BV7)&gt;=40, IU$2, 0)</f>
        <v>0</v>
      </c>
      <c r="IV7" s="233">
        <f>IF(MAX($BW7:$BY7)&gt;=40, IV$2, 0)</f>
        <v>0</v>
      </c>
      <c r="IW7" s="233">
        <f>IF(MAX($BZ7:$CB7)&gt;=40, IW$2, 0)</f>
        <v>0</v>
      </c>
      <c r="IX7" s="233">
        <f>IF(MAX($CC7:$CE7)&gt;=40, IX$2, 0)</f>
        <v>0</v>
      </c>
      <c r="IY7" s="234">
        <f>IF(MAX($CF7:$CH7)&gt;=40, IY$2, 0)</f>
        <v>0</v>
      </c>
      <c r="IZ7" s="235">
        <f>IF(MAX($CI7:$CK7)&gt;=40, IZ$2, 0)</f>
        <v>0</v>
      </c>
      <c r="JA7" s="235">
        <f>IF(MAX($CL7:$CN7)&gt;=40, JA$2, 0)</f>
        <v>0</v>
      </c>
      <c r="JB7" s="235">
        <f>IF(MAX($CO7:$CQ7)&gt;=40, JB$2, 0)</f>
        <v>0</v>
      </c>
      <c r="JC7" s="235">
        <f>IF(MAX($CR7:$CT7)&gt;=40, JC$2, 0)</f>
        <v>0</v>
      </c>
      <c r="JD7" s="235">
        <f>IF(MAX($CU7:$CW7)&gt;=40, JD$2, 0)</f>
        <v>0</v>
      </c>
      <c r="JE7" s="235">
        <f>IF(MAX($CX7:$CZ7)&gt;=40, JE$2, 0)</f>
        <v>0</v>
      </c>
      <c r="JF7" s="235">
        <f>IF(MAX($DA7:$DC7)&gt;=40, JF$2, 0)</f>
        <v>0</v>
      </c>
      <c r="JG7" s="235">
        <f>IF(MAX($DD7:$DF7)&gt;=40, JG$2, 0)</f>
        <v>0</v>
      </c>
      <c r="JH7" s="235">
        <f>IF(MAX($DG7:$DI7)&gt;=40, JH$2, 0)</f>
        <v>0</v>
      </c>
      <c r="JI7" s="235">
        <f>IF(MAX($DJ7:$DL7)&gt;=40, JI$2, 0)</f>
        <v>0</v>
      </c>
      <c r="JJ7" s="235">
        <f>IF(MAX($DM7:$DO7)&gt;=40, JJ$2, 0)</f>
        <v>0</v>
      </c>
      <c r="JK7" s="392">
        <f t="shared" si="24"/>
        <v>0</v>
      </c>
      <c r="JL7" s="392">
        <f t="shared" si="25"/>
        <v>0</v>
      </c>
    </row>
    <row r="8" spans="1:272" ht="15" customHeight="1" x14ac:dyDescent="0.25">
      <c r="B8" s="330"/>
      <c r="C8" s="369"/>
      <c r="D8" s="332"/>
      <c r="E8" s="330"/>
      <c r="F8" s="330"/>
      <c r="G8" s="330"/>
      <c r="H8" s="330"/>
      <c r="I8" s="333"/>
      <c r="J8" s="334"/>
      <c r="K8" s="334"/>
      <c r="L8" s="335"/>
      <c r="M8" s="336"/>
      <c r="N8" s="337"/>
      <c r="O8" s="338"/>
      <c r="P8" s="338"/>
      <c r="Q8" s="339"/>
      <c r="R8" s="337"/>
      <c r="S8" s="338"/>
      <c r="T8" s="338"/>
      <c r="U8" s="371"/>
      <c r="V8" s="337"/>
      <c r="W8" s="338"/>
      <c r="X8" s="338"/>
      <c r="Y8" s="339"/>
      <c r="Z8" s="337"/>
      <c r="AA8" s="339"/>
      <c r="AB8" s="337"/>
      <c r="AC8" s="339"/>
      <c r="AD8" s="337"/>
      <c r="AE8" s="338"/>
      <c r="AF8" s="339"/>
      <c r="AG8" s="337"/>
      <c r="AH8" s="338"/>
      <c r="AI8" s="339"/>
      <c r="AJ8" s="337"/>
      <c r="AK8" s="338"/>
      <c r="AL8" s="339"/>
      <c r="AM8" s="337"/>
      <c r="AN8" s="338"/>
      <c r="AO8" s="339"/>
      <c r="AP8" s="337"/>
      <c r="AQ8" s="338"/>
      <c r="AR8" s="339"/>
      <c r="AS8" s="337"/>
      <c r="AT8" s="338"/>
      <c r="AU8" s="339"/>
      <c r="AV8" s="337"/>
      <c r="AW8" s="338"/>
      <c r="AX8" s="339"/>
      <c r="AY8" s="337"/>
      <c r="AZ8" s="338"/>
      <c r="BA8" s="339"/>
      <c r="BB8" s="337"/>
      <c r="BC8" s="338"/>
      <c r="BD8" s="339"/>
      <c r="BE8" s="337"/>
      <c r="BF8" s="338"/>
      <c r="BG8" s="339"/>
      <c r="BH8" s="337"/>
      <c r="BI8" s="338"/>
      <c r="BJ8" s="339"/>
      <c r="BK8" s="337"/>
      <c r="BL8" s="338"/>
      <c r="BM8" s="339"/>
      <c r="BN8" s="337"/>
      <c r="BO8" s="338"/>
      <c r="BP8" s="339"/>
      <c r="BQ8" s="337"/>
      <c r="BR8" s="338"/>
      <c r="BS8" s="339"/>
      <c r="BT8" s="337"/>
      <c r="BU8" s="338"/>
      <c r="BV8" s="339"/>
      <c r="BW8" s="337"/>
      <c r="BX8" s="338"/>
      <c r="BY8" s="339"/>
      <c r="BZ8" s="337"/>
      <c r="CA8" s="338"/>
      <c r="CB8" s="339"/>
      <c r="CC8" s="337"/>
      <c r="CD8" s="340"/>
      <c r="CE8" s="339"/>
      <c r="CF8" s="337"/>
      <c r="CG8" s="338"/>
      <c r="CH8" s="339"/>
      <c r="CI8" s="337"/>
      <c r="CJ8" s="338"/>
      <c r="CK8" s="339"/>
      <c r="CL8" s="337"/>
      <c r="CM8" s="338"/>
      <c r="CN8" s="338"/>
      <c r="CO8" s="338"/>
      <c r="CP8" s="338"/>
      <c r="CQ8" s="339"/>
      <c r="CR8" s="337"/>
      <c r="CS8" s="338"/>
      <c r="CT8" s="339"/>
      <c r="CU8" s="337"/>
      <c r="CV8" s="338"/>
      <c r="CW8" s="339"/>
      <c r="CX8" s="337"/>
      <c r="CY8" s="338"/>
      <c r="CZ8" s="339"/>
      <c r="DA8" s="337"/>
      <c r="DB8" s="338"/>
      <c r="DC8" s="339"/>
      <c r="DD8" s="337"/>
      <c r="DE8" s="338"/>
      <c r="DF8" s="339"/>
      <c r="DG8" s="337"/>
      <c r="DH8" s="338"/>
      <c r="DI8" s="339"/>
      <c r="DJ8" s="337"/>
      <c r="DK8" s="338"/>
      <c r="DL8" s="339"/>
      <c r="DM8" s="337"/>
      <c r="DN8" s="338"/>
      <c r="DO8" s="339"/>
      <c r="DP8" s="331"/>
      <c r="DQ8" s="341"/>
      <c r="DR8" s="341"/>
      <c r="DS8" s="342"/>
      <c r="DT8" s="336"/>
      <c r="DU8" s="343"/>
      <c r="DV8" s="344"/>
      <c r="DW8" s="345"/>
      <c r="DX8" s="346"/>
      <c r="DY8" s="346"/>
      <c r="DZ8" s="346"/>
      <c r="EA8" s="346"/>
      <c r="EB8" s="347"/>
      <c r="EC8" s="348"/>
      <c r="ED8" s="348"/>
      <c r="EE8" s="348"/>
      <c r="EF8" s="348"/>
      <c r="EG8" s="348"/>
      <c r="EH8" s="348"/>
      <c r="EI8" s="348"/>
      <c r="EJ8" s="348"/>
      <c r="EK8" s="349"/>
      <c r="EL8" s="350"/>
      <c r="EM8" s="350"/>
      <c r="EN8" s="350"/>
      <c r="EO8" s="350"/>
      <c r="EP8" s="350"/>
      <c r="EQ8" s="350"/>
      <c r="ER8" s="350"/>
      <c r="ES8" s="350"/>
      <c r="ET8" s="351"/>
      <c r="EU8" s="352"/>
      <c r="EV8" s="352"/>
      <c r="EW8" s="352"/>
      <c r="EX8" s="352"/>
      <c r="EY8" s="352"/>
      <c r="EZ8" s="352"/>
      <c r="FA8" s="352"/>
      <c r="FB8" s="352"/>
      <c r="FC8" s="352"/>
      <c r="FD8" s="352"/>
      <c r="FE8" s="352"/>
      <c r="FF8" s="353"/>
      <c r="FG8" s="345"/>
      <c r="FH8" s="346"/>
      <c r="FI8" s="346"/>
      <c r="FJ8" s="346"/>
      <c r="FK8" s="346"/>
      <c r="FL8" s="347"/>
      <c r="FM8" s="348"/>
      <c r="FN8" s="348"/>
      <c r="FO8" s="348"/>
      <c r="FP8" s="348"/>
      <c r="FQ8" s="348"/>
      <c r="FR8" s="348"/>
      <c r="FS8" s="348"/>
      <c r="FT8" s="348"/>
      <c r="FU8" s="349"/>
      <c r="FV8" s="350"/>
      <c r="FW8" s="350"/>
      <c r="FX8" s="350"/>
      <c r="FY8" s="350"/>
      <c r="FZ8" s="350"/>
      <c r="GA8" s="350"/>
      <c r="GB8" s="350"/>
      <c r="GC8" s="350"/>
      <c r="GD8" s="351"/>
      <c r="GE8" s="352"/>
      <c r="GF8" s="352"/>
      <c r="GG8" s="352"/>
      <c r="GH8" s="352"/>
      <c r="GI8" s="352"/>
      <c r="GJ8" s="352"/>
      <c r="GK8" s="352"/>
      <c r="GL8" s="352"/>
      <c r="GM8" s="352"/>
      <c r="GN8" s="352"/>
      <c r="GO8" s="352"/>
      <c r="GP8" s="353"/>
      <c r="GQ8" s="345"/>
      <c r="GR8" s="346"/>
      <c r="GS8" s="346"/>
      <c r="GT8" s="346"/>
      <c r="GU8" s="346"/>
      <c r="GV8" s="347"/>
      <c r="GW8" s="348"/>
      <c r="GX8" s="348"/>
      <c r="GY8" s="348"/>
      <c r="GZ8" s="348"/>
      <c r="HA8" s="348"/>
      <c r="HB8" s="348"/>
      <c r="HC8" s="348"/>
      <c r="HD8" s="348"/>
      <c r="HE8" s="349"/>
      <c r="HF8" s="350"/>
      <c r="HG8" s="350"/>
      <c r="HH8" s="350"/>
      <c r="HI8" s="350"/>
      <c r="HJ8" s="350"/>
      <c r="HK8" s="350"/>
      <c r="HL8" s="350"/>
      <c r="HM8" s="350"/>
      <c r="HN8" s="351"/>
      <c r="HO8" s="352"/>
      <c r="HP8" s="352"/>
      <c r="HQ8" s="352"/>
      <c r="HR8" s="352"/>
      <c r="HS8" s="352"/>
      <c r="HT8" s="352"/>
      <c r="HU8" s="352"/>
      <c r="HV8" s="352"/>
      <c r="HW8" s="352"/>
      <c r="HX8" s="352"/>
      <c r="HY8" s="352"/>
      <c r="HZ8" s="353"/>
      <c r="IA8" s="354"/>
      <c r="IB8" s="345"/>
      <c r="IC8" s="346"/>
      <c r="ID8" s="346"/>
      <c r="IE8" s="346"/>
      <c r="IF8" s="346"/>
      <c r="IG8" s="347"/>
      <c r="IH8" s="348"/>
      <c r="II8" s="348"/>
      <c r="IJ8" s="348"/>
      <c r="IK8" s="348"/>
      <c r="IL8" s="348"/>
      <c r="IM8" s="348"/>
      <c r="IN8" s="348"/>
      <c r="IO8" s="348"/>
      <c r="IP8" s="349"/>
      <c r="IQ8" s="350"/>
      <c r="IR8" s="350"/>
      <c r="IS8" s="350"/>
      <c r="IT8" s="350"/>
      <c r="IU8" s="350"/>
      <c r="IV8" s="350"/>
      <c r="IW8" s="350"/>
      <c r="IX8" s="350"/>
      <c r="IY8" s="351"/>
      <c r="IZ8" s="352"/>
      <c r="JA8" s="352"/>
      <c r="JB8" s="352"/>
      <c r="JC8" s="352"/>
      <c r="JD8" s="352"/>
      <c r="JE8" s="352"/>
      <c r="JF8" s="352"/>
      <c r="JG8" s="352"/>
      <c r="JH8" s="352"/>
      <c r="JI8" s="352"/>
      <c r="JJ8" s="352"/>
      <c r="JK8" s="391"/>
      <c r="JL8" s="391"/>
    </row>
    <row r="9" spans="1:272" ht="15" x14ac:dyDescent="0.25">
      <c r="C9" s="356" t="s">
        <v>385</v>
      </c>
      <c r="D9" s="310"/>
      <c r="E9" s="355">
        <f>COUNTIF(E4:E8, "G")</f>
        <v>0</v>
      </c>
      <c r="F9" s="311"/>
      <c r="G9" s="323"/>
      <c r="H9" s="311"/>
      <c r="I9" s="323"/>
      <c r="J9" s="323"/>
      <c r="K9" s="323"/>
      <c r="L9" s="323"/>
      <c r="M9" s="395"/>
      <c r="N9" s="324"/>
      <c r="O9" s="325"/>
      <c r="P9" s="325"/>
      <c r="Q9" s="326"/>
      <c r="R9" s="324"/>
      <c r="S9" s="325"/>
      <c r="T9" s="325"/>
      <c r="U9" s="325"/>
      <c r="V9" s="324"/>
      <c r="W9" s="325"/>
      <c r="X9" s="325"/>
      <c r="Y9" s="326"/>
      <c r="Z9" s="324"/>
      <c r="AA9" s="326"/>
      <c r="AB9" s="324"/>
      <c r="AC9" s="326"/>
      <c r="AD9" s="324"/>
      <c r="AE9" s="325"/>
      <c r="AF9" s="326"/>
      <c r="AG9" s="324"/>
      <c r="AH9" s="325"/>
      <c r="AI9" s="326"/>
      <c r="AJ9" s="324"/>
      <c r="AK9" s="325"/>
      <c r="AL9" s="326"/>
      <c r="AM9" s="324"/>
      <c r="AN9" s="325"/>
      <c r="AO9" s="326"/>
      <c r="AP9" s="324"/>
      <c r="AQ9" s="325"/>
      <c r="AR9" s="326"/>
      <c r="AS9" s="324"/>
      <c r="AT9" s="325"/>
      <c r="AU9" s="326"/>
      <c r="AV9" s="324"/>
      <c r="AW9" s="325"/>
      <c r="AX9" s="326"/>
      <c r="AY9" s="324"/>
      <c r="AZ9" s="325"/>
      <c r="BA9" s="326"/>
      <c r="BB9" s="324"/>
      <c r="BC9" s="325"/>
      <c r="BD9" s="326"/>
      <c r="BE9" s="324"/>
      <c r="BF9" s="325"/>
      <c r="BG9" s="326"/>
      <c r="BH9" s="324"/>
      <c r="BI9" s="325"/>
      <c r="BJ9" s="326"/>
      <c r="BK9" s="324"/>
      <c r="BL9" s="325"/>
      <c r="BM9" s="326"/>
      <c r="BN9" s="324"/>
      <c r="BO9" s="325"/>
      <c r="BP9" s="326"/>
      <c r="BQ9" s="324"/>
      <c r="BR9" s="325"/>
      <c r="BS9" s="326"/>
      <c r="BT9" s="324"/>
      <c r="BU9" s="325"/>
      <c r="BV9" s="326"/>
      <c r="BW9" s="324"/>
      <c r="BX9" s="325"/>
      <c r="BY9" s="326"/>
      <c r="BZ9" s="324"/>
      <c r="CA9" s="325"/>
      <c r="CB9" s="326"/>
      <c r="CC9" s="324"/>
      <c r="CD9" s="325"/>
      <c r="CE9" s="325"/>
      <c r="CF9" s="324"/>
      <c r="CG9" s="325"/>
      <c r="CH9" s="326"/>
      <c r="CI9" s="324"/>
      <c r="CJ9" s="325"/>
      <c r="CK9" s="326"/>
      <c r="CL9" s="324" t="s">
        <v>207</v>
      </c>
      <c r="CM9" s="325"/>
      <c r="CN9" s="325"/>
      <c r="CO9" s="325"/>
      <c r="CP9" s="325"/>
      <c r="CQ9" s="326"/>
      <c r="CR9" s="324"/>
      <c r="CS9" s="325"/>
      <c r="CT9" s="326"/>
      <c r="CU9" s="324"/>
      <c r="CV9" s="325"/>
      <c r="CW9" s="326"/>
      <c r="CX9" s="324" t="s">
        <v>208</v>
      </c>
      <c r="CY9" s="325"/>
      <c r="CZ9" s="325"/>
      <c r="DA9" s="432"/>
      <c r="DB9" s="325"/>
      <c r="DC9" s="325"/>
      <c r="DD9" s="325"/>
      <c r="DE9" s="325"/>
      <c r="DF9" s="325"/>
      <c r="DG9" s="325"/>
      <c r="DH9" s="325"/>
      <c r="DI9" s="325"/>
      <c r="DJ9" s="325"/>
      <c r="DK9" s="325"/>
      <c r="DL9" s="325"/>
      <c r="DM9" s="325"/>
      <c r="DN9" s="325"/>
      <c r="DO9" s="326"/>
      <c r="DP9" s="455"/>
      <c r="DQ9" s="365"/>
      <c r="DR9" s="456"/>
      <c r="DS9" s="456"/>
      <c r="DT9" s="456"/>
      <c r="DU9" s="457"/>
      <c r="DV9" s="312"/>
      <c r="DW9" s="313"/>
      <c r="DX9" s="314"/>
      <c r="DY9" s="314"/>
      <c r="DZ9" s="314"/>
      <c r="EA9" s="314"/>
      <c r="EB9" s="315"/>
      <c r="EC9" s="316"/>
      <c r="ED9" s="316"/>
      <c r="EE9" s="316"/>
      <c r="EF9" s="316"/>
      <c r="EG9" s="316"/>
      <c r="EH9" s="316"/>
      <c r="EI9" s="316"/>
      <c r="EJ9" s="316"/>
      <c r="EK9" s="317"/>
      <c r="EL9" s="318"/>
      <c r="EM9" s="318"/>
      <c r="EN9" s="318"/>
      <c r="EO9" s="318"/>
      <c r="EP9" s="318"/>
      <c r="EQ9" s="318"/>
      <c r="ER9" s="318"/>
      <c r="ES9" s="318"/>
      <c r="ET9" s="319"/>
      <c r="EU9" s="320"/>
      <c r="EV9" s="320"/>
      <c r="EW9" s="320"/>
      <c r="EX9" s="320"/>
      <c r="EY9" s="320"/>
      <c r="EZ9" s="320"/>
      <c r="FA9" s="320"/>
      <c r="FB9" s="320"/>
      <c r="FC9" s="320"/>
      <c r="FD9" s="320"/>
      <c r="FE9" s="320"/>
      <c r="FF9" s="321"/>
      <c r="FG9" s="313"/>
      <c r="FH9" s="314"/>
      <c r="FI9" s="314"/>
      <c r="FJ9" s="314"/>
      <c r="FK9" s="314"/>
      <c r="FL9" s="315"/>
      <c r="FM9" s="316"/>
      <c r="FN9" s="316"/>
      <c r="FO9" s="316"/>
      <c r="FP9" s="316"/>
      <c r="FQ9" s="316"/>
      <c r="FR9" s="316"/>
      <c r="FS9" s="316"/>
      <c r="FT9" s="316"/>
      <c r="FU9" s="317"/>
      <c r="FV9" s="318"/>
      <c r="FW9" s="318"/>
      <c r="FX9" s="318"/>
      <c r="FY9" s="318"/>
      <c r="FZ9" s="318"/>
      <c r="GA9" s="318"/>
      <c r="GB9" s="318"/>
      <c r="GC9" s="318"/>
      <c r="GD9" s="319"/>
      <c r="GE9" s="320"/>
      <c r="GF9" s="320"/>
      <c r="GG9" s="320"/>
      <c r="GH9" s="320"/>
      <c r="GI9" s="320"/>
      <c r="GJ9" s="320"/>
      <c r="GK9" s="320"/>
      <c r="GL9" s="320"/>
      <c r="GM9" s="320"/>
      <c r="GN9" s="320"/>
      <c r="GO9" s="320"/>
      <c r="GP9" s="321"/>
      <c r="GQ9" s="313"/>
      <c r="GR9" s="314"/>
      <c r="GS9" s="314"/>
      <c r="GT9" s="314"/>
      <c r="GU9" s="314"/>
      <c r="GV9" s="315"/>
      <c r="GW9" s="316"/>
      <c r="GX9" s="316"/>
      <c r="GY9" s="316"/>
      <c r="GZ9" s="316"/>
      <c r="HA9" s="316"/>
      <c r="HB9" s="316"/>
      <c r="HC9" s="316"/>
      <c r="HD9" s="316"/>
      <c r="HE9" s="317"/>
      <c r="HF9" s="318"/>
      <c r="HG9" s="318"/>
      <c r="HH9" s="318"/>
      <c r="HI9" s="318"/>
      <c r="HJ9" s="318"/>
      <c r="HK9" s="318"/>
      <c r="HL9" s="318"/>
      <c r="HM9" s="318"/>
      <c r="HN9" s="319"/>
      <c r="HO9" s="320"/>
      <c r="HP9" s="320"/>
      <c r="HQ9" s="320"/>
      <c r="HR9" s="320"/>
      <c r="HS9" s="320"/>
      <c r="HT9" s="320"/>
      <c r="HU9" s="320"/>
      <c r="HV9" s="320"/>
      <c r="HW9" s="320"/>
      <c r="HX9" s="320"/>
      <c r="HY9" s="320"/>
      <c r="HZ9" s="321"/>
      <c r="IA9" s="322"/>
      <c r="IB9" s="313"/>
      <c r="IC9" s="314"/>
      <c r="ID9" s="314"/>
      <c r="IE9" s="314"/>
      <c r="IF9" s="314"/>
      <c r="IG9" s="315"/>
      <c r="IH9" s="316"/>
      <c r="II9" s="316"/>
      <c r="IJ9" s="316"/>
      <c r="IK9" s="316"/>
      <c r="IL9" s="316"/>
      <c r="IM9" s="316"/>
      <c r="IN9" s="316"/>
      <c r="IO9" s="316"/>
      <c r="IP9" s="317"/>
      <c r="IQ9" s="318"/>
      <c r="IR9" s="318"/>
      <c r="IS9" s="318"/>
      <c r="IT9" s="318"/>
      <c r="IU9" s="318"/>
      <c r="IV9" s="318"/>
      <c r="IW9" s="318"/>
      <c r="IX9" s="318"/>
      <c r="IY9" s="319"/>
      <c r="IZ9" s="320"/>
      <c r="JA9" s="320"/>
      <c r="JB9" s="320"/>
      <c r="JC9" s="320"/>
      <c r="JD9" s="320"/>
      <c r="JE9" s="320"/>
      <c r="JF9" s="320"/>
      <c r="JG9" s="320"/>
      <c r="JH9" s="320"/>
      <c r="JI9" s="320"/>
      <c r="JJ9" s="320"/>
      <c r="JK9" s="393"/>
      <c r="JL9" s="393"/>
    </row>
    <row r="12" spans="1:272" ht="15" x14ac:dyDescent="0.25">
      <c r="B12" s="53" t="s">
        <v>374</v>
      </c>
    </row>
  </sheetData>
  <autoFilter ref="B3:M3" xr:uid="{00000000-0009-0000-0000-000004000000}"/>
  <mergeCells count="38">
    <mergeCell ref="AM1:AO1"/>
    <mergeCell ref="N1:O1"/>
    <mergeCell ref="P1:Q1"/>
    <mergeCell ref="R1:S1"/>
    <mergeCell ref="T1:U1"/>
    <mergeCell ref="V1:W1"/>
    <mergeCell ref="X1:Y1"/>
    <mergeCell ref="Z1:AA1"/>
    <mergeCell ref="AB1:AC1"/>
    <mergeCell ref="AD1:AF1"/>
    <mergeCell ref="AG1:AI1"/>
    <mergeCell ref="AJ1:AL1"/>
    <mergeCell ref="CC1:CE1"/>
    <mergeCell ref="BW1:BY1"/>
    <mergeCell ref="AP1:AR1"/>
    <mergeCell ref="AS1:AU1"/>
    <mergeCell ref="AY1:BA1"/>
    <mergeCell ref="BB1:BD1"/>
    <mergeCell ref="BE1:BG1"/>
    <mergeCell ref="BH1:BJ1"/>
    <mergeCell ref="AV1:AX1"/>
    <mergeCell ref="BK1:BM1"/>
    <mergeCell ref="BN1:BP1"/>
    <mergeCell ref="BQ1:BS1"/>
    <mergeCell ref="BT1:BV1"/>
    <mergeCell ref="BZ1:CB1"/>
    <mergeCell ref="DM1:DO1"/>
    <mergeCell ref="CF1:CH1"/>
    <mergeCell ref="CI1:CK1"/>
    <mergeCell ref="CL1:CN1"/>
    <mergeCell ref="CO1:CQ1"/>
    <mergeCell ref="CR1:CT1"/>
    <mergeCell ref="CU1:CW1"/>
    <mergeCell ref="CX1:CZ1"/>
    <mergeCell ref="DA1:DC1"/>
    <mergeCell ref="DD1:DF1"/>
    <mergeCell ref="DG1:DI1"/>
    <mergeCell ref="DJ1:DL1"/>
  </mergeCells>
  <conditionalFormatting sqref="CX9">
    <cfRule type="cellIs" dxfId="11" priority="1" operator="lessThan">
      <formula>40</formula>
    </cfRule>
  </conditionalFormatting>
  <conditionalFormatting sqref="N4:AC8">
    <cfRule type="cellIs" dxfId="10" priority="17" operator="lessThan">
      <formula>50</formula>
    </cfRule>
  </conditionalFormatting>
  <conditionalFormatting sqref="AD4:DO8">
    <cfRule type="cellIs" dxfId="9" priority="18" operator="lessThan">
      <formula>40</formula>
    </cfRule>
  </conditionalFormatting>
  <conditionalFormatting sqref="DV4:DV8">
    <cfRule type="expression" dxfId="8" priority="19">
      <formula>DV4&lt;DV$3</formula>
    </cfRule>
  </conditionalFormatting>
  <conditionalFormatting sqref="FF4:FF8 GP4:GP8 HZ4:HZ8">
    <cfRule type="expression" dxfId="7" priority="20">
      <formula>FF4&gt;FF$2</formula>
    </cfRule>
  </conditionalFormatting>
  <dataValidations count="1">
    <dataValidation type="custom" allowBlank="1" showInputMessage="1" showErrorMessage="1" errorTitle="Wrong format" error="Please entry S##-M Semester Code format " sqref="DV1" xr:uid="{00000000-0002-0000-0400-000000000000}">
      <formula1>COUNTIF(DV1, "S??-?")&gt;0</formula1>
    </dataValidation>
  </dataValidations>
  <pageMargins left="0.23622047244094491" right="0.23622047244094491" top="0.74803149606299213" bottom="0.74803149606299213" header="0.31496062992125984" footer="0.31496062992125984"/>
  <pageSetup paperSize="8" scale="22" orientation="landscape" r:id="rId1"/>
  <headerFooter>
    <oddHeader>&amp;CBEECU Student Master List 2019-8_1.Sem Start.xlsm&amp;R03/09/2019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42337" r:id="rId4" name="Button 1">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42338" r:id="rId5" name="Button 2">
              <controlPr defaultSize="0" print="0" autoFill="0" autoPict="0" macro="[0]!Send_GroupMail">
                <anchor moveWithCells="1" sizeWithCells="1">
                  <from>
                    <xdr:col>234</xdr:col>
                    <xdr:colOff>0</xdr:colOff>
                    <xdr:row>0</xdr:row>
                    <xdr:rowOff>0</xdr:rowOff>
                  </from>
                  <to>
                    <xdr:col>235</xdr:col>
                    <xdr:colOff>0</xdr:colOff>
                    <xdr:row>2</xdr:row>
                    <xdr:rowOff>0</xdr:rowOff>
                  </to>
                </anchor>
              </controlPr>
            </control>
          </mc:Choice>
        </mc:AlternateContent>
        <mc:AlternateContent xmlns:mc="http://schemas.openxmlformats.org/markup-compatibility/2006">
          <mc:Choice Requires="x14">
            <control shapeId="142339" r:id="rId6" name="Button 3">
              <controlPr defaultSize="0" print="0" autoFill="0" autoPict="0" macro="[0]!Goto_TopOfTable">
                <anchor moveWithCells="1" sizeWithCells="1">
                  <from>
                    <xdr:col>12</xdr:col>
                    <xdr:colOff>66675</xdr:colOff>
                    <xdr:row>0</xdr:row>
                    <xdr:rowOff>0</xdr:rowOff>
                  </from>
                  <to>
                    <xdr:col>12</xdr:col>
                    <xdr:colOff>304800</xdr:colOff>
                    <xdr:row>1</xdr:row>
                    <xdr:rowOff>0</xdr:rowOff>
                  </to>
                </anchor>
              </controlPr>
            </control>
          </mc:Choice>
        </mc:AlternateContent>
        <mc:AlternateContent xmlns:mc="http://schemas.openxmlformats.org/markup-compatibility/2006">
          <mc:Choice Requires="x14">
            <control shapeId="142340" r:id="rId7" name="Button 4">
              <controlPr defaultSize="0" print="0" autoFill="0" autoPict="0" macro="[0]!Goto_EndOfColumn">
                <anchor moveWithCells="1" sizeWithCells="1">
                  <from>
                    <xdr:col>12</xdr:col>
                    <xdr:colOff>619125</xdr:colOff>
                    <xdr:row>0</xdr:row>
                    <xdr:rowOff>0</xdr:rowOff>
                  </from>
                  <to>
                    <xdr:col>12</xdr:col>
                    <xdr:colOff>847725</xdr:colOff>
                    <xdr:row>1</xdr:row>
                    <xdr:rowOff>0</xdr:rowOff>
                  </to>
                </anchor>
              </controlPr>
            </control>
          </mc:Choice>
        </mc:AlternateContent>
        <mc:AlternateContent xmlns:mc="http://schemas.openxmlformats.org/markup-compatibility/2006">
          <mc:Choice Requires="x14">
            <control shapeId="142341" r:id="rId8" name="Button 5">
              <controlPr defaultSize="0" print="0" autoFill="0" autoPict="0" macro="[0]!Goto_EndOfTable">
                <anchor moveWithCells="1" sizeWithCells="1">
                  <from>
                    <xdr:col>12</xdr:col>
                    <xdr:colOff>352425</xdr:colOff>
                    <xdr:row>0</xdr:row>
                    <xdr:rowOff>0</xdr:rowOff>
                  </from>
                  <to>
                    <xdr:col>12</xdr:col>
                    <xdr:colOff>581025</xdr:colOff>
                    <xdr:row>1</xdr:row>
                    <xdr:rowOff>0</xdr:rowOff>
                  </to>
                </anchor>
              </controlPr>
            </control>
          </mc:Choice>
        </mc:AlternateContent>
        <mc:AlternateContent xmlns:mc="http://schemas.openxmlformats.org/markup-compatibility/2006">
          <mc:Choice Requires="x14">
            <control shapeId="142342" r:id="rId9" name="Button 6">
              <controlPr defaultSize="0" print="0" autoFill="0" autoPict="0" macro="[0]!Formula_NoCrossSheet">
                <anchor moveWithCells="1" sizeWithCells="1">
                  <from>
                    <xdr:col>2</xdr:col>
                    <xdr:colOff>866775</xdr:colOff>
                    <xdr:row>0</xdr:row>
                    <xdr:rowOff>0</xdr:rowOff>
                  </from>
                  <to>
                    <xdr:col>2</xdr:col>
                    <xdr:colOff>2419350</xdr:colOff>
                    <xdr:row>1</xdr:row>
                    <xdr:rowOff>0</xdr:rowOff>
                  </to>
                </anchor>
              </controlPr>
            </control>
          </mc:Choice>
        </mc:AlternateContent>
        <mc:AlternateContent xmlns:mc="http://schemas.openxmlformats.org/markup-compatibility/2006">
          <mc:Choice Requires="x14">
            <control shapeId="142343" r:id="rId10" name="Button 7">
              <controlPr defaultSize="0" print="0" autoFill="0" autoPict="0" macro="[0]!UnColor_MarkedCells">
                <anchor moveWithCells="1" sizeWithCells="1">
                  <from>
                    <xdr:col>1</xdr:col>
                    <xdr:colOff>0</xdr:colOff>
                    <xdr:row>0</xdr:row>
                    <xdr:rowOff>0</xdr:rowOff>
                  </from>
                  <to>
                    <xdr:col>2</xdr:col>
                    <xdr:colOff>714375</xdr:colOff>
                    <xdr:row>1</xdr:row>
                    <xdr:rowOff>0</xdr:rowOff>
                  </to>
                </anchor>
              </controlPr>
            </control>
          </mc:Choice>
        </mc:AlternateContent>
        <mc:AlternateContent xmlns:mc="http://schemas.openxmlformats.org/markup-compatibility/2006">
          <mc:Choice Requires="x14">
            <control shapeId="142344" r:id="rId11" name="Button 8">
              <controlPr defaultSize="0" print="0" autoFill="0" autoPict="0" macro="[0]!HideCreditColumn">
                <anchor moveWithCells="1" sizeWithCells="1">
                  <from>
                    <xdr:col>131</xdr:col>
                    <xdr:colOff>0</xdr:colOff>
                    <xdr:row>0</xdr:row>
                    <xdr:rowOff>0</xdr:rowOff>
                  </from>
                  <to>
                    <xdr:col>134</xdr:col>
                    <xdr:colOff>0</xdr:colOff>
                    <xdr:row>1</xdr:row>
                    <xdr:rowOff>0</xdr:rowOff>
                  </to>
                </anchor>
              </controlPr>
            </control>
          </mc:Choice>
        </mc:AlternateContent>
        <mc:AlternateContent xmlns:mc="http://schemas.openxmlformats.org/markup-compatibility/2006">
          <mc:Choice Requires="x14">
            <control shapeId="142345" r:id="rId12" name="Button 9">
              <controlPr defaultSize="0" print="0" autoFill="0" autoPict="0" macro="[0]!ClearGroupMail">
                <anchor moveWithCells="1" sizeWithCells="1">
                  <from>
                    <xdr:col>234</xdr:col>
                    <xdr:colOff>0</xdr:colOff>
                    <xdr:row>2</xdr:row>
                    <xdr:rowOff>0</xdr:rowOff>
                  </from>
                  <to>
                    <xdr:col>235</xdr:col>
                    <xdr:colOff>0</xdr:colOff>
                    <xdr:row>3</xdr:row>
                    <xdr:rowOff>0</xdr:rowOff>
                  </to>
                </anchor>
              </controlPr>
            </control>
          </mc:Choice>
        </mc:AlternateContent>
        <mc:AlternateContent xmlns:mc="http://schemas.openxmlformats.org/markup-compatibility/2006">
          <mc:Choice Requires="x14">
            <control shapeId="142346" r:id="rId13" name="Button 10">
              <controlPr defaultSize="0" print="0" autoFill="0" autoPict="0" macro="[0]!Color_SemesterCells">
                <anchor moveWithCells="1" sizeWithCells="1">
                  <from>
                    <xdr:col>125</xdr:col>
                    <xdr:colOff>0</xdr:colOff>
                    <xdr:row>1</xdr:row>
                    <xdr:rowOff>0</xdr:rowOff>
                  </from>
                  <to>
                    <xdr:col>126</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X139"/>
  <sheetViews>
    <sheetView zoomScale="115" zoomScaleNormal="115" workbookViewId="0">
      <pane xSplit="4" ySplit="1" topLeftCell="J2" activePane="bottomRight" state="frozen"/>
      <selection pane="topRight" activeCell="E1" sqref="E1"/>
      <selection pane="bottomLeft" activeCell="A2" sqref="A2"/>
      <selection pane="bottomRight" activeCell="L41" sqref="L41"/>
    </sheetView>
  </sheetViews>
  <sheetFormatPr defaultColWidth="9.140625" defaultRowHeight="15" x14ac:dyDescent="0.25"/>
  <cols>
    <col min="1" max="1" width="11.42578125" bestFit="1" customWidth="1"/>
    <col min="2" max="2" width="40" bestFit="1" customWidth="1"/>
    <col min="3" max="4" width="12.7109375" customWidth="1"/>
    <col min="5" max="10" width="8.7109375" style="459" customWidth="1"/>
    <col min="11" max="12" width="9.140625" style="459"/>
    <col min="13" max="13" width="8.7109375" style="459" customWidth="1"/>
    <col min="14" max="14" width="35.7109375" customWidth="1"/>
    <col min="15" max="16" width="5.7109375" customWidth="1"/>
  </cols>
  <sheetData>
    <row r="1" spans="1:24" ht="30.75" thickBot="1" x14ac:dyDescent="0.3">
      <c r="A1" s="78" t="s">
        <v>329</v>
      </c>
      <c r="B1" s="100" t="s">
        <v>386</v>
      </c>
      <c r="C1" s="79" t="s">
        <v>387</v>
      </c>
      <c r="D1" s="80" t="s">
        <v>388</v>
      </c>
      <c r="E1" s="81" t="s">
        <v>389</v>
      </c>
      <c r="F1" s="81" t="s">
        <v>390</v>
      </c>
      <c r="G1" s="79" t="s">
        <v>332</v>
      </c>
      <c r="H1" s="79" t="s">
        <v>391</v>
      </c>
      <c r="I1" s="82" t="s">
        <v>392</v>
      </c>
      <c r="J1" s="98" t="s">
        <v>393</v>
      </c>
      <c r="K1" s="99" t="s">
        <v>394</v>
      </c>
      <c r="L1" s="82" t="s">
        <v>395</v>
      </c>
      <c r="M1" s="79" t="s">
        <v>336</v>
      </c>
      <c r="N1" s="82" t="s">
        <v>339</v>
      </c>
      <c r="O1" s="458"/>
      <c r="Q1" s="462" t="s">
        <v>396</v>
      </c>
      <c r="R1" s="458"/>
      <c r="S1" s="458"/>
      <c r="T1" s="458"/>
      <c r="U1" s="458"/>
      <c r="V1" s="458"/>
      <c r="W1" s="458"/>
      <c r="X1" s="458"/>
    </row>
    <row r="2" spans="1:24" ht="15.75" thickTop="1" x14ac:dyDescent="0.25">
      <c r="A2" s="463" t="s">
        <v>38</v>
      </c>
      <c r="B2" s="464"/>
      <c r="C2" s="465"/>
      <c r="D2" s="466"/>
      <c r="E2" s="467">
        <f>SUM(E3:E11)</f>
        <v>36</v>
      </c>
      <c r="F2" s="468"/>
      <c r="G2" s="469"/>
      <c r="H2" s="469"/>
      <c r="I2" s="470"/>
      <c r="J2" s="471"/>
      <c r="K2" s="472">
        <f>SUM(K3:L12)</f>
        <v>120</v>
      </c>
      <c r="L2" s="473"/>
      <c r="M2" s="474"/>
      <c r="N2" s="475"/>
      <c r="Q2" s="551">
        <v>5</v>
      </c>
      <c r="R2" t="s">
        <v>397</v>
      </c>
    </row>
    <row r="3" spans="1:24" x14ac:dyDescent="0.25">
      <c r="A3" s="476" t="s">
        <v>69</v>
      </c>
      <c r="B3" s="477" t="s">
        <v>345</v>
      </c>
      <c r="C3" s="478" t="s">
        <v>398</v>
      </c>
      <c r="D3" s="479" t="s">
        <v>399</v>
      </c>
      <c r="E3" s="480">
        <v>4</v>
      </c>
      <c r="F3" s="481" t="s">
        <v>346</v>
      </c>
      <c r="G3" s="482">
        <v>0</v>
      </c>
      <c r="H3" s="482" t="s">
        <v>347</v>
      </c>
      <c r="I3" s="483" t="s">
        <v>346</v>
      </c>
      <c r="J3" s="666">
        <f>VALUE(LEFT(F3, 1))+VALUE(LEFT(G3, 1))+VALUE(LEFT(H3, 1))+VALUE(LEFT(I3, 1))</f>
        <v>4</v>
      </c>
      <c r="K3" s="488">
        <v>5</v>
      </c>
      <c r="L3" s="485">
        <v>10</v>
      </c>
      <c r="M3" s="486">
        <v>1</v>
      </c>
      <c r="N3" s="487" t="s">
        <v>348</v>
      </c>
      <c r="Q3" s="551">
        <f>9+8+12+1</f>
        <v>30</v>
      </c>
      <c r="R3" t="s">
        <v>400</v>
      </c>
    </row>
    <row r="4" spans="1:24" x14ac:dyDescent="0.25">
      <c r="A4" s="476" t="s">
        <v>71</v>
      </c>
      <c r="B4" s="477" t="s">
        <v>351</v>
      </c>
      <c r="C4" s="478" t="s">
        <v>398</v>
      </c>
      <c r="D4" s="479" t="s">
        <v>399</v>
      </c>
      <c r="E4" s="480">
        <v>4</v>
      </c>
      <c r="F4" s="481" t="s">
        <v>346</v>
      </c>
      <c r="G4" s="482">
        <v>0</v>
      </c>
      <c r="H4" s="482" t="s">
        <v>347</v>
      </c>
      <c r="I4" s="483" t="s">
        <v>346</v>
      </c>
      <c r="J4" s="666">
        <f t="shared" ref="J4:J11" si="0">VALUE(LEFT(F4, 1))+VALUE(LEFT(G4, 1))+VALUE(LEFT(H4, 1))+VALUE(LEFT(I4, 1))</f>
        <v>4</v>
      </c>
      <c r="K4" s="488">
        <v>10</v>
      </c>
      <c r="L4" s="485">
        <v>0</v>
      </c>
      <c r="M4" s="486">
        <v>1</v>
      </c>
      <c r="N4" s="487" t="s">
        <v>348</v>
      </c>
      <c r="Q4" s="551">
        <v>50</v>
      </c>
      <c r="R4" t="s">
        <v>401</v>
      </c>
    </row>
    <row r="5" spans="1:24" x14ac:dyDescent="0.25">
      <c r="A5" s="476" t="s">
        <v>73</v>
      </c>
      <c r="B5" s="477" t="s">
        <v>353</v>
      </c>
      <c r="C5" s="478" t="s">
        <v>398</v>
      </c>
      <c r="D5" s="479" t="s">
        <v>399</v>
      </c>
      <c r="E5" s="480">
        <v>5</v>
      </c>
      <c r="F5" s="481" t="s">
        <v>347</v>
      </c>
      <c r="G5" s="482" t="s">
        <v>347</v>
      </c>
      <c r="H5" s="482">
        <v>0</v>
      </c>
      <c r="I5" s="483" t="s">
        <v>346</v>
      </c>
      <c r="J5" s="666">
        <f t="shared" si="0"/>
        <v>5</v>
      </c>
      <c r="K5" s="488">
        <v>10</v>
      </c>
      <c r="L5" s="485">
        <v>10</v>
      </c>
      <c r="M5" s="486">
        <v>1</v>
      </c>
      <c r="N5" s="487" t="s">
        <v>350</v>
      </c>
      <c r="Q5" s="551" t="s">
        <v>402</v>
      </c>
      <c r="R5" t="s">
        <v>403</v>
      </c>
    </row>
    <row r="6" spans="1:24" x14ac:dyDescent="0.25">
      <c r="A6" s="476" t="s">
        <v>74</v>
      </c>
      <c r="B6" s="477" t="s">
        <v>358</v>
      </c>
      <c r="C6" s="478" t="s">
        <v>398</v>
      </c>
      <c r="D6" s="479" t="s">
        <v>399</v>
      </c>
      <c r="E6" s="480">
        <v>4</v>
      </c>
      <c r="F6" s="481" t="s">
        <v>346</v>
      </c>
      <c r="G6" s="482">
        <v>0</v>
      </c>
      <c r="H6" s="482" t="s">
        <v>347</v>
      </c>
      <c r="I6" s="483" t="s">
        <v>346</v>
      </c>
      <c r="J6" s="666">
        <f t="shared" si="0"/>
        <v>4</v>
      </c>
      <c r="K6" s="488">
        <v>15</v>
      </c>
      <c r="L6" s="485">
        <v>0</v>
      </c>
      <c r="M6" s="486">
        <v>1</v>
      </c>
      <c r="N6" s="487" t="s">
        <v>1106</v>
      </c>
      <c r="Q6" s="551"/>
    </row>
    <row r="7" spans="1:24" x14ac:dyDescent="0.25">
      <c r="A7" s="476" t="s">
        <v>75</v>
      </c>
      <c r="B7" s="477" t="s">
        <v>359</v>
      </c>
      <c r="C7" s="478" t="s">
        <v>398</v>
      </c>
      <c r="D7" s="479" t="s">
        <v>399</v>
      </c>
      <c r="E7" s="480">
        <v>4</v>
      </c>
      <c r="F7" s="481" t="s">
        <v>346</v>
      </c>
      <c r="G7" s="482">
        <v>0</v>
      </c>
      <c r="H7" s="482" t="s">
        <v>347</v>
      </c>
      <c r="I7" s="483" t="s">
        <v>346</v>
      </c>
      <c r="J7" s="666">
        <f t="shared" si="0"/>
        <v>4</v>
      </c>
      <c r="K7" s="488">
        <v>15</v>
      </c>
      <c r="L7" s="485">
        <v>0</v>
      </c>
      <c r="M7" s="486">
        <v>1</v>
      </c>
      <c r="N7" s="487" t="s">
        <v>1107</v>
      </c>
      <c r="Q7" s="105" t="s">
        <v>404</v>
      </c>
    </row>
    <row r="8" spans="1:24" x14ac:dyDescent="0.25">
      <c r="A8" s="476" t="s">
        <v>76</v>
      </c>
      <c r="B8" s="477" t="s">
        <v>405</v>
      </c>
      <c r="C8" s="478" t="s">
        <v>398</v>
      </c>
      <c r="D8" s="479" t="s">
        <v>399</v>
      </c>
      <c r="E8" s="480">
        <v>3</v>
      </c>
      <c r="F8" s="481" t="s">
        <v>346</v>
      </c>
      <c r="G8" s="482">
        <v>0</v>
      </c>
      <c r="H8" s="482" t="s">
        <v>346</v>
      </c>
      <c r="I8" s="483" t="s">
        <v>346</v>
      </c>
      <c r="J8" s="666">
        <f t="shared" si="0"/>
        <v>3</v>
      </c>
      <c r="K8" s="488">
        <v>5</v>
      </c>
      <c r="L8" s="485">
        <v>0</v>
      </c>
      <c r="M8" s="486">
        <v>1</v>
      </c>
      <c r="N8" s="487" t="s">
        <v>360</v>
      </c>
      <c r="Q8" t="s">
        <v>406</v>
      </c>
    </row>
    <row r="9" spans="1:24" x14ac:dyDescent="0.25">
      <c r="A9" s="476" t="s">
        <v>45</v>
      </c>
      <c r="B9" s="477" t="s">
        <v>349</v>
      </c>
      <c r="C9" s="478" t="s">
        <v>398</v>
      </c>
      <c r="D9" s="479" t="s">
        <v>407</v>
      </c>
      <c r="E9" s="480">
        <v>4</v>
      </c>
      <c r="F9" s="481" t="s">
        <v>346</v>
      </c>
      <c r="G9" s="482">
        <v>0</v>
      </c>
      <c r="H9" s="482" t="s">
        <v>347</v>
      </c>
      <c r="I9" s="483" t="s">
        <v>346</v>
      </c>
      <c r="J9" s="666">
        <f t="shared" si="0"/>
        <v>4</v>
      </c>
      <c r="K9" s="488">
        <v>15</v>
      </c>
      <c r="L9" s="485">
        <v>0</v>
      </c>
      <c r="M9" s="486">
        <v>1</v>
      </c>
      <c r="N9" s="487" t="s">
        <v>360</v>
      </c>
      <c r="Q9" t="s">
        <v>408</v>
      </c>
    </row>
    <row r="10" spans="1:24" x14ac:dyDescent="0.25">
      <c r="A10" s="476" t="s">
        <v>77</v>
      </c>
      <c r="B10" s="477" t="s">
        <v>361</v>
      </c>
      <c r="C10" s="478" t="s">
        <v>398</v>
      </c>
      <c r="D10" s="479" t="s">
        <v>407</v>
      </c>
      <c r="E10" s="480">
        <v>4</v>
      </c>
      <c r="F10" s="481" t="s">
        <v>346</v>
      </c>
      <c r="G10" s="482">
        <v>0</v>
      </c>
      <c r="H10" s="482" t="s">
        <v>347</v>
      </c>
      <c r="I10" s="483" t="s">
        <v>346</v>
      </c>
      <c r="J10" s="666">
        <f t="shared" si="0"/>
        <v>4</v>
      </c>
      <c r="K10" s="488">
        <v>15</v>
      </c>
      <c r="L10" s="485">
        <v>0</v>
      </c>
      <c r="M10" s="486">
        <v>1</v>
      </c>
      <c r="N10" s="487" t="s">
        <v>350</v>
      </c>
      <c r="Q10" t="s">
        <v>409</v>
      </c>
    </row>
    <row r="11" spans="1:24" x14ac:dyDescent="0.25">
      <c r="A11" s="476" t="s">
        <v>78</v>
      </c>
      <c r="B11" s="477" t="s">
        <v>410</v>
      </c>
      <c r="C11" s="478" t="s">
        <v>411</v>
      </c>
      <c r="D11" s="479" t="s">
        <v>399</v>
      </c>
      <c r="E11" s="480">
        <v>4</v>
      </c>
      <c r="F11" s="481" t="s">
        <v>346</v>
      </c>
      <c r="G11" s="482" t="s">
        <v>347</v>
      </c>
      <c r="H11" s="482">
        <v>0</v>
      </c>
      <c r="I11" s="483" t="s">
        <v>346</v>
      </c>
      <c r="J11" s="666">
        <f t="shared" si="0"/>
        <v>4</v>
      </c>
      <c r="K11" s="488">
        <v>0</v>
      </c>
      <c r="L11" s="485">
        <v>10</v>
      </c>
      <c r="M11" s="486">
        <v>1</v>
      </c>
      <c r="N11" s="487" t="s">
        <v>412</v>
      </c>
      <c r="Q11" t="s">
        <v>413</v>
      </c>
    </row>
    <row r="12" spans="1:24" ht="15.75" thickBot="1" x14ac:dyDescent="0.3">
      <c r="A12" s="489"/>
      <c r="B12" s="490"/>
      <c r="C12" s="491"/>
      <c r="D12" s="492"/>
      <c r="E12" s="493"/>
      <c r="F12" s="494"/>
      <c r="G12" s="495"/>
      <c r="H12" s="495"/>
      <c r="I12" s="496"/>
      <c r="J12" s="667"/>
      <c r="K12" s="498"/>
      <c r="L12" s="499"/>
      <c r="M12" s="500"/>
      <c r="N12" s="501"/>
      <c r="Q12" t="s">
        <v>414</v>
      </c>
    </row>
    <row r="13" spans="1:24" x14ac:dyDescent="0.25">
      <c r="A13" s="463" t="s">
        <v>40</v>
      </c>
      <c r="B13" s="464"/>
      <c r="C13" s="465"/>
      <c r="D13" s="466"/>
      <c r="E13" s="467">
        <f>SUM(E14:E21)</f>
        <v>34</v>
      </c>
      <c r="F13" s="468"/>
      <c r="G13" s="469"/>
      <c r="H13" s="469"/>
      <c r="I13" s="470"/>
      <c r="J13" s="668"/>
      <c r="K13" s="502">
        <f>SUM(K14:L22)</f>
        <v>120</v>
      </c>
      <c r="L13" s="503"/>
      <c r="M13" s="504"/>
      <c r="N13" s="505"/>
    </row>
    <row r="14" spans="1:24" x14ac:dyDescent="0.25">
      <c r="A14" s="476" t="s">
        <v>79</v>
      </c>
      <c r="B14" s="477" t="s">
        <v>362</v>
      </c>
      <c r="C14" s="478" t="s">
        <v>398</v>
      </c>
      <c r="D14" s="479" t="s">
        <v>407</v>
      </c>
      <c r="E14" s="480">
        <v>3</v>
      </c>
      <c r="F14" s="481" t="s">
        <v>346</v>
      </c>
      <c r="G14" s="482">
        <v>0</v>
      </c>
      <c r="H14" s="482" t="s">
        <v>346</v>
      </c>
      <c r="I14" s="483" t="s">
        <v>346</v>
      </c>
      <c r="J14" s="666">
        <f t="shared" ref="J14:J21" si="1">VALUE(LEFT(F14, 1))+VALUE(LEFT(G14, 1))+VALUE(LEFT(H14, 1))+VALUE(LEFT(I14, 1))</f>
        <v>3</v>
      </c>
      <c r="K14" s="488">
        <v>10</v>
      </c>
      <c r="L14" s="485">
        <v>0</v>
      </c>
      <c r="M14" s="486">
        <v>2</v>
      </c>
      <c r="N14" s="506" t="s">
        <v>1096</v>
      </c>
      <c r="Q14" s="105" t="s">
        <v>415</v>
      </c>
    </row>
    <row r="15" spans="1:24" x14ac:dyDescent="0.25">
      <c r="A15" s="476" t="s">
        <v>81</v>
      </c>
      <c r="B15" s="477" t="s">
        <v>364</v>
      </c>
      <c r="C15" s="478" t="s">
        <v>398</v>
      </c>
      <c r="D15" s="479" t="s">
        <v>407</v>
      </c>
      <c r="E15" s="480">
        <v>5</v>
      </c>
      <c r="F15" s="481" t="s">
        <v>347</v>
      </c>
      <c r="G15" s="482">
        <v>0</v>
      </c>
      <c r="H15" s="482" t="s">
        <v>347</v>
      </c>
      <c r="I15" s="483" t="s">
        <v>346</v>
      </c>
      <c r="J15" s="666">
        <f t="shared" si="1"/>
        <v>5</v>
      </c>
      <c r="K15" s="488">
        <v>20</v>
      </c>
      <c r="L15" s="485">
        <v>0</v>
      </c>
      <c r="M15" s="486">
        <v>2</v>
      </c>
      <c r="N15" s="506" t="s">
        <v>352</v>
      </c>
      <c r="Q15" t="s">
        <v>416</v>
      </c>
    </row>
    <row r="16" spans="1:24" x14ac:dyDescent="0.25">
      <c r="A16" s="476" t="s">
        <v>82</v>
      </c>
      <c r="B16" s="477" t="s">
        <v>417</v>
      </c>
      <c r="C16" s="478" t="s">
        <v>398</v>
      </c>
      <c r="D16" s="479" t="s">
        <v>407</v>
      </c>
      <c r="E16" s="480">
        <v>5</v>
      </c>
      <c r="F16" s="481" t="s">
        <v>347</v>
      </c>
      <c r="G16" s="482" t="s">
        <v>347</v>
      </c>
      <c r="H16" s="482">
        <v>0</v>
      </c>
      <c r="I16" s="483" t="s">
        <v>346</v>
      </c>
      <c r="J16" s="666">
        <f t="shared" si="1"/>
        <v>5</v>
      </c>
      <c r="K16" s="488">
        <v>10</v>
      </c>
      <c r="L16" s="485">
        <v>10</v>
      </c>
      <c r="M16" s="486">
        <v>2</v>
      </c>
      <c r="N16" s="506" t="s">
        <v>1097</v>
      </c>
      <c r="Q16" t="s">
        <v>418</v>
      </c>
    </row>
    <row r="17" spans="1:17" x14ac:dyDescent="0.25">
      <c r="A17" s="476" t="s">
        <v>83</v>
      </c>
      <c r="B17" s="477" t="s">
        <v>365</v>
      </c>
      <c r="C17" s="478" t="s">
        <v>398</v>
      </c>
      <c r="D17" s="479" t="s">
        <v>407</v>
      </c>
      <c r="E17" s="480">
        <v>5</v>
      </c>
      <c r="F17" s="481" t="s">
        <v>347</v>
      </c>
      <c r="G17" s="482">
        <v>0</v>
      </c>
      <c r="H17" s="482" t="s">
        <v>347</v>
      </c>
      <c r="I17" s="483" t="s">
        <v>346</v>
      </c>
      <c r="J17" s="666">
        <f t="shared" si="1"/>
        <v>5</v>
      </c>
      <c r="K17" s="488">
        <v>10</v>
      </c>
      <c r="L17" s="485">
        <v>5</v>
      </c>
      <c r="M17" s="486">
        <v>2</v>
      </c>
      <c r="N17" s="506" t="s">
        <v>1098</v>
      </c>
      <c r="Q17" t="s">
        <v>419</v>
      </c>
    </row>
    <row r="18" spans="1:17" x14ac:dyDescent="0.25">
      <c r="A18" s="476" t="s">
        <v>84</v>
      </c>
      <c r="B18" s="477" t="s">
        <v>420</v>
      </c>
      <c r="C18" s="478" t="s">
        <v>398</v>
      </c>
      <c r="D18" s="479" t="s">
        <v>407</v>
      </c>
      <c r="E18" s="480">
        <v>5</v>
      </c>
      <c r="F18" s="481" t="s">
        <v>346</v>
      </c>
      <c r="G18" s="482">
        <v>0</v>
      </c>
      <c r="H18" s="482" t="s">
        <v>421</v>
      </c>
      <c r="I18" s="483" t="s">
        <v>346</v>
      </c>
      <c r="J18" s="666">
        <f t="shared" si="1"/>
        <v>5</v>
      </c>
      <c r="K18" s="488">
        <v>10</v>
      </c>
      <c r="L18" s="485">
        <v>10</v>
      </c>
      <c r="M18" s="486">
        <v>2</v>
      </c>
      <c r="N18" s="506" t="s">
        <v>1096</v>
      </c>
    </row>
    <row r="19" spans="1:17" x14ac:dyDescent="0.25">
      <c r="A19" s="476" t="s">
        <v>85</v>
      </c>
      <c r="B19" s="477" t="s">
        <v>366</v>
      </c>
      <c r="C19" s="478" t="s">
        <v>398</v>
      </c>
      <c r="D19" s="479" t="s">
        <v>407</v>
      </c>
      <c r="E19" s="480">
        <v>3</v>
      </c>
      <c r="F19" s="481" t="s">
        <v>346</v>
      </c>
      <c r="G19" s="482">
        <v>0</v>
      </c>
      <c r="H19" s="482" t="s">
        <v>346</v>
      </c>
      <c r="I19" s="483" t="s">
        <v>346</v>
      </c>
      <c r="J19" s="666">
        <f t="shared" si="1"/>
        <v>3</v>
      </c>
      <c r="K19" s="488">
        <v>10</v>
      </c>
      <c r="L19" s="485">
        <v>0</v>
      </c>
      <c r="M19" s="486">
        <v>2</v>
      </c>
      <c r="N19" s="506" t="s">
        <v>1099</v>
      </c>
    </row>
    <row r="20" spans="1:17" x14ac:dyDescent="0.25">
      <c r="A20" s="476" t="s">
        <v>86</v>
      </c>
      <c r="B20" s="477" t="s">
        <v>422</v>
      </c>
      <c r="C20" s="478" t="s">
        <v>398</v>
      </c>
      <c r="D20" s="479" t="s">
        <v>407</v>
      </c>
      <c r="E20" s="480">
        <v>4</v>
      </c>
      <c r="F20" s="481" t="s">
        <v>346</v>
      </c>
      <c r="G20" s="482">
        <v>0</v>
      </c>
      <c r="H20" s="482" t="s">
        <v>347</v>
      </c>
      <c r="I20" s="483" t="s">
        <v>346</v>
      </c>
      <c r="J20" s="666">
        <f t="shared" si="1"/>
        <v>4</v>
      </c>
      <c r="K20" s="488">
        <v>15</v>
      </c>
      <c r="L20" s="485">
        <v>0</v>
      </c>
      <c r="M20" s="486">
        <v>2</v>
      </c>
      <c r="N20" s="506" t="s">
        <v>412</v>
      </c>
    </row>
    <row r="21" spans="1:17" x14ac:dyDescent="0.25">
      <c r="A21" s="476" t="s">
        <v>87</v>
      </c>
      <c r="B21" s="477" t="s">
        <v>423</v>
      </c>
      <c r="C21" s="478" t="s">
        <v>411</v>
      </c>
      <c r="D21" s="479" t="s">
        <v>399</v>
      </c>
      <c r="E21" s="480">
        <v>4</v>
      </c>
      <c r="F21" s="481" t="s">
        <v>347</v>
      </c>
      <c r="G21" s="482">
        <v>0</v>
      </c>
      <c r="H21" s="482" t="s">
        <v>346</v>
      </c>
      <c r="I21" s="483" t="s">
        <v>346</v>
      </c>
      <c r="J21" s="666">
        <f t="shared" si="1"/>
        <v>4</v>
      </c>
      <c r="K21" s="488">
        <v>0</v>
      </c>
      <c r="L21" s="485">
        <v>10</v>
      </c>
      <c r="M21" s="486">
        <v>2</v>
      </c>
      <c r="N21" s="506" t="s">
        <v>1098</v>
      </c>
    </row>
    <row r="22" spans="1:17" ht="15.75" thickBot="1" x14ac:dyDescent="0.3">
      <c r="A22" s="507"/>
      <c r="B22" s="508"/>
      <c r="C22" s="509"/>
      <c r="D22" s="510"/>
      <c r="E22" s="511"/>
      <c r="F22" s="511"/>
      <c r="G22" s="509"/>
      <c r="H22" s="509"/>
      <c r="I22" s="512"/>
      <c r="J22" s="669"/>
      <c r="K22" s="513"/>
      <c r="L22" s="514"/>
      <c r="M22" s="515"/>
      <c r="N22" s="516"/>
    </row>
    <row r="23" spans="1:17" x14ac:dyDescent="0.25">
      <c r="A23" s="463" t="s">
        <v>41</v>
      </c>
      <c r="B23" s="464"/>
      <c r="C23" s="465"/>
      <c r="D23" s="466"/>
      <c r="E23" s="467">
        <f>SUM(E24:E36)-4-5*2</f>
        <v>33</v>
      </c>
      <c r="F23" s="468"/>
      <c r="G23" s="469"/>
      <c r="H23" s="469"/>
      <c r="I23" s="470"/>
      <c r="J23" s="668"/>
      <c r="K23" s="502">
        <f>SUM(K24:L36)-10-20*2</f>
        <v>120</v>
      </c>
      <c r="L23" s="503"/>
      <c r="M23" s="504"/>
      <c r="N23" s="505"/>
      <c r="Q23" s="105" t="s">
        <v>424</v>
      </c>
    </row>
    <row r="24" spans="1:17" x14ac:dyDescent="0.25">
      <c r="A24" s="476" t="s">
        <v>89</v>
      </c>
      <c r="B24" s="477" t="s">
        <v>425</v>
      </c>
      <c r="C24" s="478" t="s">
        <v>398</v>
      </c>
      <c r="D24" s="479" t="s">
        <v>399</v>
      </c>
      <c r="E24" s="480">
        <v>3</v>
      </c>
      <c r="F24" s="481" t="s">
        <v>346</v>
      </c>
      <c r="G24" s="482">
        <v>0</v>
      </c>
      <c r="H24" s="482">
        <v>0</v>
      </c>
      <c r="I24" s="483">
        <v>0</v>
      </c>
      <c r="J24" s="666">
        <f t="shared" ref="J24:J35" si="2">VALUE(LEFT(F24, 1))+VALUE(LEFT(G24, 1))+VALUE(LEFT(H24, 1))+VALUE(LEFT(I24, 1))</f>
        <v>1</v>
      </c>
      <c r="K24" s="488">
        <v>10</v>
      </c>
      <c r="L24" s="485">
        <v>0</v>
      </c>
      <c r="M24" s="486">
        <v>3</v>
      </c>
      <c r="N24" s="506" t="s">
        <v>363</v>
      </c>
      <c r="Q24" t="s">
        <v>426</v>
      </c>
    </row>
    <row r="25" spans="1:17" x14ac:dyDescent="0.25">
      <c r="A25" s="476" t="s">
        <v>90</v>
      </c>
      <c r="B25" s="477" t="s">
        <v>427</v>
      </c>
      <c r="C25" s="478" t="s">
        <v>398</v>
      </c>
      <c r="D25" s="479" t="s">
        <v>399</v>
      </c>
      <c r="E25" s="480">
        <v>6</v>
      </c>
      <c r="F25" s="481" t="s">
        <v>346</v>
      </c>
      <c r="G25" s="482">
        <v>0</v>
      </c>
      <c r="H25" s="482">
        <v>0</v>
      </c>
      <c r="I25" s="483">
        <v>0</v>
      </c>
      <c r="J25" s="666">
        <f t="shared" si="2"/>
        <v>1</v>
      </c>
      <c r="K25" s="488">
        <v>20</v>
      </c>
      <c r="L25" s="485">
        <v>0</v>
      </c>
      <c r="M25" s="486">
        <v>3</v>
      </c>
      <c r="N25" s="506" t="s">
        <v>363</v>
      </c>
      <c r="Q25" t="s">
        <v>428</v>
      </c>
    </row>
    <row r="26" spans="1:17" x14ac:dyDescent="0.25">
      <c r="A26" s="476" t="s">
        <v>91</v>
      </c>
      <c r="B26" s="477" t="s">
        <v>429</v>
      </c>
      <c r="C26" s="478" t="s">
        <v>430</v>
      </c>
      <c r="D26" s="479" t="s">
        <v>399</v>
      </c>
      <c r="E26" s="480">
        <v>4</v>
      </c>
      <c r="F26" s="481" t="s">
        <v>346</v>
      </c>
      <c r="G26" s="482" t="s">
        <v>347</v>
      </c>
      <c r="H26" s="482">
        <v>0</v>
      </c>
      <c r="I26" s="483" t="s">
        <v>346</v>
      </c>
      <c r="J26" s="666">
        <f t="shared" si="2"/>
        <v>4</v>
      </c>
      <c r="K26" s="488">
        <v>10</v>
      </c>
      <c r="L26" s="485">
        <v>0</v>
      </c>
      <c r="M26" s="486">
        <v>3</v>
      </c>
      <c r="N26" s="506" t="s">
        <v>363</v>
      </c>
      <c r="Q26" t="s">
        <v>431</v>
      </c>
    </row>
    <row r="27" spans="1:17" x14ac:dyDescent="0.25">
      <c r="A27" s="476" t="s">
        <v>92</v>
      </c>
      <c r="B27" s="477" t="s">
        <v>432</v>
      </c>
      <c r="C27" s="478" t="s">
        <v>430</v>
      </c>
      <c r="D27" s="479" t="s">
        <v>399</v>
      </c>
      <c r="E27" s="480">
        <v>4</v>
      </c>
      <c r="F27" s="481" t="s">
        <v>346</v>
      </c>
      <c r="G27" s="482" t="s">
        <v>347</v>
      </c>
      <c r="H27" s="482">
        <v>0</v>
      </c>
      <c r="I27" s="483" t="s">
        <v>346</v>
      </c>
      <c r="J27" s="666">
        <f t="shared" si="2"/>
        <v>4</v>
      </c>
      <c r="K27" s="488">
        <v>10</v>
      </c>
      <c r="L27" s="485">
        <v>0</v>
      </c>
      <c r="M27" s="486">
        <v>3</v>
      </c>
      <c r="N27" s="506" t="s">
        <v>363</v>
      </c>
    </row>
    <row r="28" spans="1:17" x14ac:dyDescent="0.25">
      <c r="A28" s="476" t="s">
        <v>93</v>
      </c>
      <c r="B28" s="477" t="s">
        <v>433</v>
      </c>
      <c r="C28" s="478" t="s">
        <v>398</v>
      </c>
      <c r="D28" s="479" t="s">
        <v>399</v>
      </c>
      <c r="E28" s="480">
        <v>5</v>
      </c>
      <c r="F28" s="481" t="s">
        <v>347</v>
      </c>
      <c r="G28" s="482">
        <v>0</v>
      </c>
      <c r="H28" s="482" t="s">
        <v>347</v>
      </c>
      <c r="I28" s="483" t="s">
        <v>346</v>
      </c>
      <c r="J28" s="666">
        <f t="shared" si="2"/>
        <v>5</v>
      </c>
      <c r="K28" s="488">
        <v>20</v>
      </c>
      <c r="L28" s="485">
        <v>0</v>
      </c>
      <c r="M28" s="486">
        <v>3</v>
      </c>
      <c r="N28" s="506" t="s">
        <v>363</v>
      </c>
    </row>
    <row r="29" spans="1:17" x14ac:dyDescent="0.25">
      <c r="A29" s="476" t="s">
        <v>94</v>
      </c>
      <c r="B29" s="477" t="s">
        <v>434</v>
      </c>
      <c r="C29" s="478" t="s">
        <v>398</v>
      </c>
      <c r="D29" s="479" t="s">
        <v>407</v>
      </c>
      <c r="E29" s="480">
        <v>5</v>
      </c>
      <c r="F29" s="481" t="s">
        <v>346</v>
      </c>
      <c r="G29" s="482">
        <v>0</v>
      </c>
      <c r="H29" s="482" t="s">
        <v>421</v>
      </c>
      <c r="I29" s="483" t="s">
        <v>346</v>
      </c>
      <c r="J29" s="666">
        <f t="shared" si="2"/>
        <v>5</v>
      </c>
      <c r="K29" s="488">
        <v>20</v>
      </c>
      <c r="L29" s="485">
        <v>0</v>
      </c>
      <c r="M29" s="486">
        <v>3</v>
      </c>
      <c r="N29" s="506" t="s">
        <v>363</v>
      </c>
    </row>
    <row r="30" spans="1:17" x14ac:dyDescent="0.25">
      <c r="A30" s="476" t="s">
        <v>95</v>
      </c>
      <c r="B30" s="477" t="s">
        <v>435</v>
      </c>
      <c r="C30" s="478" t="s">
        <v>436</v>
      </c>
      <c r="D30" s="479" t="s">
        <v>407</v>
      </c>
      <c r="E30" s="480">
        <v>5</v>
      </c>
      <c r="F30" s="481" t="s">
        <v>346</v>
      </c>
      <c r="G30" s="482">
        <v>0</v>
      </c>
      <c r="H30" s="482" t="s">
        <v>421</v>
      </c>
      <c r="I30" s="483" t="s">
        <v>346</v>
      </c>
      <c r="J30" s="666">
        <f t="shared" si="2"/>
        <v>5</v>
      </c>
      <c r="K30" s="488">
        <v>20</v>
      </c>
      <c r="L30" s="485">
        <v>0</v>
      </c>
      <c r="M30" s="486">
        <v>3</v>
      </c>
      <c r="N30" s="506" t="s">
        <v>363</v>
      </c>
    </row>
    <row r="31" spans="1:17" x14ac:dyDescent="0.25">
      <c r="A31" s="476" t="s">
        <v>96</v>
      </c>
      <c r="B31" s="477" t="s">
        <v>437</v>
      </c>
      <c r="C31" s="478" t="s">
        <v>436</v>
      </c>
      <c r="D31" s="479" t="s">
        <v>407</v>
      </c>
      <c r="E31" s="480">
        <v>5</v>
      </c>
      <c r="F31" s="481" t="s">
        <v>346</v>
      </c>
      <c r="G31" s="482">
        <v>0</v>
      </c>
      <c r="H31" s="482" t="s">
        <v>421</v>
      </c>
      <c r="I31" s="483" t="s">
        <v>346</v>
      </c>
      <c r="J31" s="666">
        <f t="shared" si="2"/>
        <v>5</v>
      </c>
      <c r="K31" s="488">
        <v>20</v>
      </c>
      <c r="L31" s="485">
        <v>0</v>
      </c>
      <c r="M31" s="486">
        <v>3</v>
      </c>
      <c r="N31" s="506" t="s">
        <v>363</v>
      </c>
    </row>
    <row r="32" spans="1:17" x14ac:dyDescent="0.25">
      <c r="A32" s="476" t="s">
        <v>97</v>
      </c>
      <c r="B32" s="477" t="s">
        <v>438</v>
      </c>
      <c r="C32" s="478" t="s">
        <v>436</v>
      </c>
      <c r="D32" s="479" t="s">
        <v>407</v>
      </c>
      <c r="E32" s="480">
        <v>5</v>
      </c>
      <c r="F32" s="481" t="s">
        <v>346</v>
      </c>
      <c r="G32" s="482">
        <v>0</v>
      </c>
      <c r="H32" s="482" t="s">
        <v>421</v>
      </c>
      <c r="I32" s="483" t="s">
        <v>346</v>
      </c>
      <c r="J32" s="666">
        <f t="shared" si="2"/>
        <v>5</v>
      </c>
      <c r="K32" s="488">
        <v>20</v>
      </c>
      <c r="L32" s="485">
        <v>0</v>
      </c>
      <c r="M32" s="486">
        <v>3</v>
      </c>
      <c r="N32" s="506" t="s">
        <v>363</v>
      </c>
    </row>
    <row r="33" spans="1:14" x14ac:dyDescent="0.25">
      <c r="A33" s="476" t="s">
        <v>98</v>
      </c>
      <c r="B33" s="477" t="s">
        <v>439</v>
      </c>
      <c r="C33" s="478" t="s">
        <v>436</v>
      </c>
      <c r="D33" s="479" t="s">
        <v>407</v>
      </c>
      <c r="E33" s="480">
        <v>5</v>
      </c>
      <c r="F33" s="481" t="s">
        <v>346</v>
      </c>
      <c r="G33" s="482">
        <v>0</v>
      </c>
      <c r="H33" s="482" t="s">
        <v>421</v>
      </c>
      <c r="I33" s="483" t="s">
        <v>346</v>
      </c>
      <c r="J33" s="666">
        <f t="shared" si="2"/>
        <v>5</v>
      </c>
      <c r="K33" s="488">
        <v>20</v>
      </c>
      <c r="L33" s="485">
        <v>0</v>
      </c>
      <c r="M33" s="486">
        <v>3</v>
      </c>
      <c r="N33" s="506" t="s">
        <v>363</v>
      </c>
    </row>
    <row r="34" spans="1:14" x14ac:dyDescent="0.25">
      <c r="A34" s="476" t="s">
        <v>99</v>
      </c>
      <c r="B34" s="477" t="s">
        <v>440</v>
      </c>
      <c r="C34" s="478" t="s">
        <v>441</v>
      </c>
      <c r="D34" s="479"/>
      <c r="E34" s="480">
        <v>0</v>
      </c>
      <c r="F34" s="481"/>
      <c r="G34" s="482"/>
      <c r="H34" s="482"/>
      <c r="I34" s="483"/>
      <c r="J34" s="666" t="e">
        <f t="shared" si="2"/>
        <v>#VALUE!</v>
      </c>
      <c r="K34" s="488">
        <v>0</v>
      </c>
      <c r="L34" s="485">
        <v>0</v>
      </c>
      <c r="M34" s="486"/>
      <c r="N34" s="506"/>
    </row>
    <row r="35" spans="1:14" x14ac:dyDescent="0.25">
      <c r="A35" s="476" t="s">
        <v>100</v>
      </c>
      <c r="B35" s="477" t="s">
        <v>442</v>
      </c>
      <c r="C35" s="478" t="s">
        <v>441</v>
      </c>
      <c r="D35" s="479"/>
      <c r="E35" s="480">
        <v>0</v>
      </c>
      <c r="F35" s="481"/>
      <c r="G35" s="482"/>
      <c r="H35" s="482"/>
      <c r="I35" s="483"/>
      <c r="J35" s="666" t="e">
        <f t="shared" si="2"/>
        <v>#VALUE!</v>
      </c>
      <c r="K35" s="488">
        <v>0</v>
      </c>
      <c r="L35" s="485">
        <v>0</v>
      </c>
      <c r="M35" s="486"/>
      <c r="N35" s="506"/>
    </row>
    <row r="36" spans="1:14" ht="15.75" thickBot="1" x14ac:dyDescent="0.3">
      <c r="A36" s="489"/>
      <c r="B36" s="490"/>
      <c r="C36" s="491"/>
      <c r="D36" s="492"/>
      <c r="E36" s="493"/>
      <c r="F36" s="494"/>
      <c r="G36" s="495"/>
      <c r="H36" s="495"/>
      <c r="I36" s="496"/>
      <c r="J36" s="497"/>
      <c r="K36" s="498"/>
      <c r="L36" s="499"/>
      <c r="M36" s="500"/>
      <c r="N36" s="501"/>
    </row>
    <row r="37" spans="1:14" x14ac:dyDescent="0.25">
      <c r="A37" s="517" t="s">
        <v>443</v>
      </c>
      <c r="B37" s="518"/>
      <c r="C37" s="474"/>
      <c r="D37" s="519"/>
      <c r="E37" s="467">
        <f>SUM(E38:E50)-3*3</f>
        <v>20</v>
      </c>
      <c r="F37" s="520"/>
      <c r="G37" s="474"/>
      <c r="H37" s="474"/>
      <c r="I37" s="473"/>
      <c r="J37" s="471"/>
      <c r="K37" s="521"/>
      <c r="L37" s="522"/>
      <c r="M37" s="504"/>
      <c r="N37" s="505"/>
    </row>
    <row r="38" spans="1:14" x14ac:dyDescent="0.25">
      <c r="A38" s="476" t="s">
        <v>88</v>
      </c>
      <c r="B38" s="477" t="s">
        <v>444</v>
      </c>
      <c r="C38" s="478" t="s">
        <v>443</v>
      </c>
      <c r="D38" s="479"/>
      <c r="E38" s="480">
        <v>6</v>
      </c>
      <c r="F38" s="480">
        <v>0</v>
      </c>
      <c r="G38" s="478">
        <v>0</v>
      </c>
      <c r="H38" s="478" t="s">
        <v>346</v>
      </c>
      <c r="I38" s="523">
        <v>0</v>
      </c>
      <c r="J38" s="484">
        <f>VALUE(LEFT(F38, 1))+VALUE(LEFT(G38, 1))+VALUE(LEFT(H38, 1))+VALUE(LEFT(I38, 1))</f>
        <v>1</v>
      </c>
      <c r="K38" s="524">
        <v>1</v>
      </c>
      <c r="L38" s="525"/>
      <c r="M38" s="486">
        <v>2</v>
      </c>
      <c r="N38" s="487" t="s">
        <v>445</v>
      </c>
    </row>
    <row r="39" spans="1:14" x14ac:dyDescent="0.25">
      <c r="A39" s="526" t="s">
        <v>446</v>
      </c>
      <c r="B39" s="477"/>
      <c r="C39" s="478"/>
      <c r="D39" s="479"/>
      <c r="E39" s="480"/>
      <c r="F39" s="480"/>
      <c r="G39" s="478"/>
      <c r="H39" s="478"/>
      <c r="I39" s="523"/>
      <c r="J39" s="484"/>
      <c r="K39" s="524"/>
      <c r="L39" s="525"/>
      <c r="M39" s="486"/>
      <c r="N39" s="487"/>
    </row>
    <row r="40" spans="1:14" x14ac:dyDescent="0.25">
      <c r="A40" s="476" t="s">
        <v>103</v>
      </c>
      <c r="B40" s="477" t="s">
        <v>447</v>
      </c>
      <c r="C40" s="478" t="s">
        <v>443</v>
      </c>
      <c r="D40" s="479"/>
      <c r="E40" s="480">
        <v>3</v>
      </c>
      <c r="F40" s="480" t="s">
        <v>448</v>
      </c>
      <c r="G40" s="478">
        <v>0</v>
      </c>
      <c r="H40" s="478">
        <v>0</v>
      </c>
      <c r="I40" s="523" t="s">
        <v>449</v>
      </c>
      <c r="J40" s="484">
        <f t="shared" ref="J40:J50" si="3">VALUE(LEFT(F40, 1))+VALUE(LEFT(G40, 1))+VALUE(LEFT(H40, 1))+VALUE(LEFT(I40, 1))</f>
        <v>4</v>
      </c>
      <c r="K40" s="524"/>
      <c r="L40" s="525">
        <v>1</v>
      </c>
      <c r="M40" s="486">
        <v>1</v>
      </c>
      <c r="N40" s="487" t="s">
        <v>450</v>
      </c>
    </row>
    <row r="41" spans="1:14" x14ac:dyDescent="0.25">
      <c r="A41" s="476" t="s">
        <v>101</v>
      </c>
      <c r="B41" s="477" t="s">
        <v>451</v>
      </c>
      <c r="C41" s="478" t="s">
        <v>443</v>
      </c>
      <c r="D41" s="479"/>
      <c r="E41" s="480">
        <v>3</v>
      </c>
      <c r="F41" s="480" t="s">
        <v>347</v>
      </c>
      <c r="G41" s="478">
        <v>0</v>
      </c>
      <c r="H41" s="478">
        <v>0</v>
      </c>
      <c r="I41" s="523" t="s">
        <v>346</v>
      </c>
      <c r="J41" s="484">
        <f t="shared" si="3"/>
        <v>3</v>
      </c>
      <c r="K41" s="524"/>
      <c r="L41" s="525">
        <v>1</v>
      </c>
      <c r="M41" s="486">
        <v>1</v>
      </c>
      <c r="N41" s="487" t="s">
        <v>450</v>
      </c>
    </row>
    <row r="42" spans="1:14" ht="51" customHeight="1" x14ac:dyDescent="0.25">
      <c r="A42" s="476" t="s">
        <v>104</v>
      </c>
      <c r="B42" s="477" t="s">
        <v>452</v>
      </c>
      <c r="C42" s="478" t="s">
        <v>443</v>
      </c>
      <c r="D42" s="479"/>
      <c r="E42" s="480">
        <v>3</v>
      </c>
      <c r="F42" s="480" t="s">
        <v>346</v>
      </c>
      <c r="G42" s="478">
        <v>0</v>
      </c>
      <c r="H42" s="478">
        <v>0</v>
      </c>
      <c r="I42" s="523">
        <v>0</v>
      </c>
      <c r="J42" s="484">
        <f t="shared" si="3"/>
        <v>1</v>
      </c>
      <c r="K42" s="524"/>
      <c r="L42" s="525">
        <v>1</v>
      </c>
      <c r="M42" s="486">
        <v>1</v>
      </c>
      <c r="N42" s="487" t="s">
        <v>453</v>
      </c>
    </row>
    <row r="43" spans="1:14" x14ac:dyDescent="0.25">
      <c r="A43" s="476" t="s">
        <v>102</v>
      </c>
      <c r="B43" s="477" t="s">
        <v>454</v>
      </c>
      <c r="C43" s="478" t="s">
        <v>443</v>
      </c>
      <c r="D43" s="479"/>
      <c r="E43" s="480">
        <v>3</v>
      </c>
      <c r="F43" s="480" t="s">
        <v>347</v>
      </c>
      <c r="G43" s="478">
        <v>0</v>
      </c>
      <c r="H43" s="478">
        <v>0</v>
      </c>
      <c r="I43" s="523" t="s">
        <v>346</v>
      </c>
      <c r="J43" s="484">
        <f t="shared" si="3"/>
        <v>3</v>
      </c>
      <c r="K43" s="524"/>
      <c r="L43" s="525">
        <v>1</v>
      </c>
      <c r="M43" s="486">
        <v>1</v>
      </c>
      <c r="N43" s="487" t="s">
        <v>455</v>
      </c>
    </row>
    <row r="44" spans="1:14" hidden="1" x14ac:dyDescent="0.25">
      <c r="A44" s="476" t="s">
        <v>106</v>
      </c>
      <c r="B44" s="477" t="s">
        <v>456</v>
      </c>
      <c r="C44" s="478" t="s">
        <v>443</v>
      </c>
      <c r="D44" s="479"/>
      <c r="E44" s="480">
        <v>3</v>
      </c>
      <c r="F44" s="480" t="s">
        <v>346</v>
      </c>
      <c r="G44" s="478">
        <v>0</v>
      </c>
      <c r="H44" s="478">
        <v>0</v>
      </c>
      <c r="I44" s="523" t="s">
        <v>346</v>
      </c>
      <c r="J44" s="484">
        <f t="shared" si="3"/>
        <v>2</v>
      </c>
      <c r="K44" s="524"/>
      <c r="L44" s="525">
        <v>1</v>
      </c>
      <c r="M44" s="486">
        <v>2</v>
      </c>
      <c r="N44" s="487" t="s">
        <v>457</v>
      </c>
    </row>
    <row r="45" spans="1:14" x14ac:dyDescent="0.25">
      <c r="A45" s="476" t="s">
        <v>458</v>
      </c>
      <c r="B45" s="527" t="s">
        <v>459</v>
      </c>
      <c r="C45" s="528" t="s">
        <v>443</v>
      </c>
      <c r="D45" s="479"/>
      <c r="E45" s="529">
        <v>0</v>
      </c>
      <c r="F45" s="529" t="s">
        <v>347</v>
      </c>
      <c r="G45" s="528">
        <v>0</v>
      </c>
      <c r="H45" s="528">
        <v>0</v>
      </c>
      <c r="I45" s="530" t="s">
        <v>346</v>
      </c>
      <c r="J45" s="531">
        <f t="shared" si="3"/>
        <v>3</v>
      </c>
      <c r="K45" s="532"/>
      <c r="L45" s="533">
        <v>1</v>
      </c>
      <c r="M45" s="534">
        <v>2</v>
      </c>
      <c r="N45" s="535" t="s">
        <v>460</v>
      </c>
    </row>
    <row r="46" spans="1:14" hidden="1" x14ac:dyDescent="0.25">
      <c r="A46" s="476" t="s">
        <v>105</v>
      </c>
      <c r="B46" s="477" t="s">
        <v>354</v>
      </c>
      <c r="C46" s="478" t="s">
        <v>443</v>
      </c>
      <c r="D46" s="479"/>
      <c r="E46" s="480">
        <v>3</v>
      </c>
      <c r="F46" s="480" t="s">
        <v>355</v>
      </c>
      <c r="G46" s="478">
        <v>0</v>
      </c>
      <c r="H46" s="478">
        <v>0</v>
      </c>
      <c r="I46" s="523" t="s">
        <v>356</v>
      </c>
      <c r="J46" s="484">
        <f t="shared" si="3"/>
        <v>3</v>
      </c>
      <c r="K46" s="524">
        <v>1</v>
      </c>
      <c r="L46" s="525"/>
      <c r="M46" s="486">
        <v>2</v>
      </c>
      <c r="N46" s="487" t="s">
        <v>357</v>
      </c>
    </row>
    <row r="47" spans="1:14" x14ac:dyDescent="0.25">
      <c r="A47" s="476" t="s">
        <v>461</v>
      </c>
      <c r="B47" s="527" t="s">
        <v>462</v>
      </c>
      <c r="C47" s="528" t="s">
        <v>443</v>
      </c>
      <c r="D47" s="479"/>
      <c r="E47" s="529">
        <v>0</v>
      </c>
      <c r="F47" s="529" t="s">
        <v>347</v>
      </c>
      <c r="G47" s="528">
        <v>0</v>
      </c>
      <c r="H47" s="528">
        <v>0</v>
      </c>
      <c r="I47" s="530" t="s">
        <v>346</v>
      </c>
      <c r="J47" s="531">
        <f t="shared" si="3"/>
        <v>3</v>
      </c>
      <c r="K47" s="532"/>
      <c r="L47" s="533">
        <v>1</v>
      </c>
      <c r="M47" s="534">
        <v>2</v>
      </c>
      <c r="N47" s="535" t="s">
        <v>463</v>
      </c>
    </row>
    <row r="48" spans="1:14" x14ac:dyDescent="0.25">
      <c r="A48" s="476" t="s">
        <v>49</v>
      </c>
      <c r="B48" s="477" t="s">
        <v>464</v>
      </c>
      <c r="C48" s="478" t="s">
        <v>443</v>
      </c>
      <c r="D48" s="479"/>
      <c r="E48" s="480">
        <v>3</v>
      </c>
      <c r="F48" s="480" t="s">
        <v>465</v>
      </c>
      <c r="G48" s="478">
        <v>0</v>
      </c>
      <c r="H48" s="478">
        <v>0</v>
      </c>
      <c r="I48" s="523" t="s">
        <v>466</v>
      </c>
      <c r="J48" s="484">
        <f t="shared" si="3"/>
        <v>6</v>
      </c>
      <c r="K48" s="524"/>
      <c r="L48" s="525">
        <v>1</v>
      </c>
      <c r="M48" s="486">
        <v>2</v>
      </c>
      <c r="N48" s="487" t="s">
        <v>467</v>
      </c>
    </row>
    <row r="49" spans="1:14" x14ac:dyDescent="0.25">
      <c r="A49" s="476" t="s">
        <v>468</v>
      </c>
      <c r="B49" s="527" t="s">
        <v>469</v>
      </c>
      <c r="C49" s="528" t="s">
        <v>443</v>
      </c>
      <c r="D49" s="479"/>
      <c r="E49" s="529">
        <v>0</v>
      </c>
      <c r="F49" s="529">
        <v>0</v>
      </c>
      <c r="G49" s="528" t="s">
        <v>346</v>
      </c>
      <c r="H49" s="528">
        <v>0</v>
      </c>
      <c r="I49" s="530" t="s">
        <v>346</v>
      </c>
      <c r="J49" s="531">
        <f t="shared" si="3"/>
        <v>2</v>
      </c>
      <c r="K49" s="532"/>
      <c r="L49" s="533">
        <v>1</v>
      </c>
      <c r="M49" s="534">
        <v>2</v>
      </c>
      <c r="N49" s="535" t="s">
        <v>470</v>
      </c>
    </row>
    <row r="50" spans="1:14" x14ac:dyDescent="0.25">
      <c r="A50" s="476" t="s">
        <v>50</v>
      </c>
      <c r="B50" s="477" t="s">
        <v>471</v>
      </c>
      <c r="C50" s="478" t="s">
        <v>443</v>
      </c>
      <c r="D50" s="479"/>
      <c r="E50" s="480">
        <v>2</v>
      </c>
      <c r="F50" s="480" t="s">
        <v>448</v>
      </c>
      <c r="G50" s="478">
        <v>0</v>
      </c>
      <c r="H50" s="478">
        <v>0</v>
      </c>
      <c r="I50" s="523" t="s">
        <v>472</v>
      </c>
      <c r="J50" s="484">
        <f t="shared" si="3"/>
        <v>4</v>
      </c>
      <c r="K50" s="524"/>
      <c r="L50" s="525">
        <v>1</v>
      </c>
      <c r="M50" s="486">
        <v>2</v>
      </c>
      <c r="N50" s="487" t="s">
        <v>473</v>
      </c>
    </row>
    <row r="51" spans="1:14" x14ac:dyDescent="0.25">
      <c r="A51" s="536"/>
      <c r="B51" s="537"/>
      <c r="C51" s="538"/>
      <c r="D51" s="539"/>
      <c r="E51" s="540"/>
      <c r="F51" s="540"/>
      <c r="G51" s="538"/>
      <c r="H51" s="538"/>
      <c r="I51" s="541"/>
      <c r="J51" s="542"/>
      <c r="K51" s="543"/>
      <c r="L51" s="544"/>
      <c r="M51" s="545"/>
      <c r="N51" s="546"/>
    </row>
    <row r="52" spans="1:14" x14ac:dyDescent="0.25">
      <c r="A52" s="536"/>
      <c r="B52" s="537"/>
      <c r="C52" s="538"/>
      <c r="D52" s="539"/>
      <c r="E52" s="540"/>
      <c r="F52" s="540"/>
      <c r="G52" s="538"/>
      <c r="H52" s="538"/>
      <c r="I52" s="541"/>
      <c r="J52" s="542"/>
      <c r="K52" s="543"/>
      <c r="L52" s="544"/>
      <c r="M52" s="545"/>
      <c r="N52" s="546"/>
    </row>
    <row r="53" spans="1:14" x14ac:dyDescent="0.25">
      <c r="A53" s="536"/>
      <c r="B53" s="537"/>
      <c r="C53" s="538"/>
      <c r="D53" s="539"/>
      <c r="E53" s="540"/>
      <c r="F53" s="540"/>
      <c r="G53" s="538"/>
      <c r="H53" s="538"/>
      <c r="I53" s="541"/>
      <c r="J53" s="542"/>
      <c r="K53" s="543"/>
      <c r="L53" s="544"/>
      <c r="M53" s="545"/>
      <c r="N53" s="546"/>
    </row>
    <row r="54" spans="1:14" ht="15.75" thickBot="1" x14ac:dyDescent="0.3">
      <c r="A54" s="547" t="s">
        <v>474</v>
      </c>
      <c r="B54" s="490"/>
      <c r="C54" s="491"/>
      <c r="D54" s="492"/>
      <c r="E54" s="493"/>
      <c r="F54" s="493"/>
      <c r="G54" s="491"/>
      <c r="H54" s="491"/>
      <c r="I54" s="548"/>
      <c r="J54" s="497"/>
      <c r="K54" s="549"/>
      <c r="L54" s="550"/>
      <c r="M54" s="500"/>
      <c r="N54" s="501"/>
    </row>
    <row r="55" spans="1:14" x14ac:dyDescent="0.25">
      <c r="C55" s="77"/>
    </row>
    <row r="139" spans="2:2" x14ac:dyDescent="0.25">
      <c r="B139" s="460"/>
    </row>
  </sheetData>
  <conditionalFormatting sqref="A38:N53 A14:N21 A24:N35 A3:N11">
    <cfRule type="expression" dxfId="6" priority="8">
      <formula>MOD(ROW(),2)=0</formula>
    </cfRule>
  </conditionalFormatting>
  <pageMargins left="0.25" right="0.25" top="0.75" bottom="0.75" header="0.3" footer="0.3"/>
  <pageSetup paperSize="9" scale="5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525" r:id="rId4" name="Button 93">
              <controlPr defaultSize="0" print="0" autoFill="0" autoPict="0" macro="[0]!Label_St_Info_and_Compare_Header">
                <anchor moveWithCells="1" sizeWithCells="1">
                  <from>
                    <xdr:col>16</xdr:col>
                    <xdr:colOff>0</xdr:colOff>
                    <xdr:row>26</xdr:row>
                    <xdr:rowOff>0</xdr:rowOff>
                  </from>
                  <to>
                    <xdr:col>21</xdr:col>
                    <xdr:colOff>0</xdr:colOff>
                    <xdr:row>27</xdr:row>
                    <xdr:rowOff>0</xdr:rowOff>
                  </to>
                </anchor>
              </controlPr>
            </control>
          </mc:Choice>
        </mc:AlternateContent>
        <mc:AlternateContent xmlns:mc="http://schemas.openxmlformats.org/markup-compatibility/2006">
          <mc:Choice Requires="x14">
            <control shapeId="18526" r:id="rId5" name="Button 94">
              <controlPr defaultSize="0" print="0" autoFill="0" autoPict="0" macro="[0]!LabelTablesHeader">
                <anchor moveWithCells="1" sizeWithCells="1">
                  <from>
                    <xdr:col>16</xdr:col>
                    <xdr:colOff>0</xdr:colOff>
                    <xdr:row>17</xdr:row>
                    <xdr:rowOff>0</xdr:rowOff>
                  </from>
                  <to>
                    <xdr:col>21</xdr:col>
                    <xdr:colOff>0</xdr:colOff>
                    <xdr:row>18</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CK302"/>
  <sheetViews>
    <sheetView zoomScale="85" zoomScaleNormal="85" workbookViewId="0">
      <pane xSplit="5" ySplit="3" topLeftCell="AK4" activePane="bottomRight" state="frozen"/>
      <selection pane="topRight" activeCell="M1" sqref="M1"/>
      <selection pane="bottomLeft" activeCell="A4" sqref="A4"/>
      <selection pane="bottomRight" activeCell="AN20" sqref="AN20"/>
    </sheetView>
  </sheetViews>
  <sheetFormatPr defaultColWidth="9.140625" defaultRowHeight="14.25" x14ac:dyDescent="0.2"/>
  <cols>
    <col min="1" max="1" width="6.7109375" style="13" customWidth="1"/>
    <col min="2" max="2" width="4.42578125" style="13" customWidth="1"/>
    <col min="3" max="3" width="38.42578125" style="13" bestFit="1" customWidth="1"/>
    <col min="4" max="4" width="5.42578125" style="13" customWidth="1"/>
    <col min="5" max="5" width="13.7109375" style="13" customWidth="1"/>
    <col min="6" max="81" width="5.7109375" style="13" customWidth="1"/>
    <col min="82" max="87" width="6.7109375" style="13" hidden="1" customWidth="1"/>
    <col min="88" max="89" width="5.7109375" style="13" customWidth="1"/>
    <col min="90" max="90" width="7.140625" style="13" bestFit="1" customWidth="1"/>
    <col min="91" max="95" width="5.7109375" style="13" customWidth="1"/>
    <col min="96" max="16384" width="9.140625" style="13"/>
  </cols>
  <sheetData>
    <row r="1" spans="1:89" ht="16.5" customHeight="1" thickBot="1" x14ac:dyDescent="0.3">
      <c r="C1" s="15"/>
      <c r="F1" s="766" t="s">
        <v>101</v>
      </c>
      <c r="G1" s="767"/>
      <c r="H1" s="768" t="s">
        <v>102</v>
      </c>
      <c r="I1" s="769"/>
      <c r="J1" s="770" t="s">
        <v>103</v>
      </c>
      <c r="K1" s="771"/>
      <c r="L1" s="772" t="s">
        <v>104</v>
      </c>
      <c r="M1" s="773"/>
      <c r="N1" s="764" t="s">
        <v>105</v>
      </c>
      <c r="O1" s="774"/>
      <c r="P1" s="775" t="s">
        <v>106</v>
      </c>
      <c r="Q1" s="765"/>
      <c r="R1" s="776" t="s">
        <v>49</v>
      </c>
      <c r="S1" s="777"/>
      <c r="T1" s="753" t="s">
        <v>50</v>
      </c>
      <c r="U1" s="754"/>
      <c r="V1" s="761" t="s">
        <v>69</v>
      </c>
      <c r="W1" s="762"/>
      <c r="X1" s="761" t="s">
        <v>71</v>
      </c>
      <c r="Y1" s="762"/>
      <c r="Z1" s="761" t="s">
        <v>73</v>
      </c>
      <c r="AA1" s="762"/>
      <c r="AB1" s="761" t="s">
        <v>74</v>
      </c>
      <c r="AC1" s="762"/>
      <c r="AD1" s="761" t="s">
        <v>75</v>
      </c>
      <c r="AE1" s="762"/>
      <c r="AF1" s="761" t="s">
        <v>76</v>
      </c>
      <c r="AG1" s="762"/>
      <c r="AH1" s="761" t="s">
        <v>45</v>
      </c>
      <c r="AI1" s="762"/>
      <c r="AJ1" s="761" t="s">
        <v>77</v>
      </c>
      <c r="AK1" s="762"/>
      <c r="AL1" s="761" t="s">
        <v>78</v>
      </c>
      <c r="AM1" s="762"/>
      <c r="AN1" s="742" t="s">
        <v>79</v>
      </c>
      <c r="AO1" s="744"/>
      <c r="AP1" s="742" t="s">
        <v>81</v>
      </c>
      <c r="AQ1" s="744"/>
      <c r="AR1" s="743" t="s">
        <v>82</v>
      </c>
      <c r="AS1" s="744"/>
      <c r="AT1" s="742" t="s">
        <v>83</v>
      </c>
      <c r="AU1" s="744"/>
      <c r="AV1" s="742" t="s">
        <v>84</v>
      </c>
      <c r="AW1" s="744"/>
      <c r="AX1" s="742" t="s">
        <v>85</v>
      </c>
      <c r="AY1" s="744"/>
      <c r="AZ1" s="764" t="s">
        <v>86</v>
      </c>
      <c r="BA1" s="765"/>
      <c r="BB1" s="764" t="s">
        <v>87</v>
      </c>
      <c r="BC1" s="765"/>
      <c r="BD1" s="764" t="s">
        <v>88</v>
      </c>
      <c r="BE1" s="765"/>
      <c r="BF1" s="761" t="s">
        <v>89</v>
      </c>
      <c r="BG1" s="762"/>
      <c r="BH1" s="761" t="s">
        <v>90</v>
      </c>
      <c r="BI1" s="763"/>
      <c r="BJ1" s="763" t="s">
        <v>91</v>
      </c>
      <c r="BK1" s="762"/>
      <c r="BL1" s="761" t="s">
        <v>92</v>
      </c>
      <c r="BM1" s="762"/>
      <c r="BN1" s="761" t="s">
        <v>93</v>
      </c>
      <c r="BO1" s="762"/>
      <c r="BP1" s="761" t="s">
        <v>94</v>
      </c>
      <c r="BQ1" s="762"/>
      <c r="BR1" s="761" t="s">
        <v>95</v>
      </c>
      <c r="BS1" s="762"/>
      <c r="BT1" s="761" t="s">
        <v>96</v>
      </c>
      <c r="BU1" s="762"/>
      <c r="BV1" s="761" t="s">
        <v>97</v>
      </c>
      <c r="BW1" s="762"/>
      <c r="BX1" s="761" t="s">
        <v>98</v>
      </c>
      <c r="BY1" s="762"/>
      <c r="BZ1" s="761" t="s">
        <v>99</v>
      </c>
      <c r="CA1" s="762"/>
      <c r="CB1" s="761" t="s">
        <v>100</v>
      </c>
      <c r="CC1" s="762"/>
      <c r="CD1" s="59" t="s">
        <v>109</v>
      </c>
      <c r="CE1" s="60" t="s">
        <v>110</v>
      </c>
      <c r="CF1" s="61" t="s">
        <v>111</v>
      </c>
      <c r="CG1" s="75" t="s">
        <v>112</v>
      </c>
      <c r="CH1" s="75" t="s">
        <v>113</v>
      </c>
      <c r="CI1" s="62" t="s">
        <v>114</v>
      </c>
      <c r="CJ1" s="761" t="s">
        <v>475</v>
      </c>
      <c r="CK1" s="762"/>
    </row>
    <row r="2" spans="1:89" ht="15" customHeight="1" thickBot="1" x14ac:dyDescent="0.3">
      <c r="B2" s="2" t="s">
        <v>120</v>
      </c>
      <c r="C2" s="2" t="s">
        <v>121</v>
      </c>
      <c r="D2" s="3" t="s">
        <v>123</v>
      </c>
      <c r="E2" s="5" t="s">
        <v>131</v>
      </c>
      <c r="F2" s="9" t="s">
        <v>476</v>
      </c>
      <c r="G2" s="10" t="s">
        <v>477</v>
      </c>
      <c r="H2" s="10" t="s">
        <v>476</v>
      </c>
      <c r="I2" s="11" t="s">
        <v>477</v>
      </c>
      <c r="J2" s="9" t="s">
        <v>476</v>
      </c>
      <c r="K2" s="10" t="s">
        <v>477</v>
      </c>
      <c r="L2" s="10" t="s">
        <v>476</v>
      </c>
      <c r="M2" s="11" t="s">
        <v>477</v>
      </c>
      <c r="N2" s="9" t="s">
        <v>476</v>
      </c>
      <c r="O2" s="10" t="s">
        <v>477</v>
      </c>
      <c r="P2" s="10" t="s">
        <v>476</v>
      </c>
      <c r="Q2" s="11" t="s">
        <v>477</v>
      </c>
      <c r="R2" s="9" t="s">
        <v>476</v>
      </c>
      <c r="S2" s="11" t="s">
        <v>477</v>
      </c>
      <c r="T2" s="9" t="s">
        <v>476</v>
      </c>
      <c r="U2" s="11" t="s">
        <v>477</v>
      </c>
      <c r="V2" s="9" t="s">
        <v>476</v>
      </c>
      <c r="W2" s="11" t="s">
        <v>477</v>
      </c>
      <c r="X2" s="9" t="s">
        <v>476</v>
      </c>
      <c r="Y2" s="11" t="s">
        <v>477</v>
      </c>
      <c r="Z2" s="9" t="s">
        <v>476</v>
      </c>
      <c r="AA2" s="11" t="s">
        <v>477</v>
      </c>
      <c r="AB2" s="9" t="s">
        <v>476</v>
      </c>
      <c r="AC2" s="11" t="s">
        <v>477</v>
      </c>
      <c r="AD2" s="9" t="s">
        <v>476</v>
      </c>
      <c r="AE2" s="11" t="s">
        <v>477</v>
      </c>
      <c r="AF2" s="9" t="s">
        <v>476</v>
      </c>
      <c r="AG2" s="11" t="s">
        <v>477</v>
      </c>
      <c r="AH2" s="9" t="s">
        <v>476</v>
      </c>
      <c r="AI2" s="11" t="s">
        <v>477</v>
      </c>
      <c r="AJ2" s="9" t="s">
        <v>476</v>
      </c>
      <c r="AK2" s="11" t="s">
        <v>477</v>
      </c>
      <c r="AL2" s="9" t="s">
        <v>476</v>
      </c>
      <c r="AM2" s="11" t="s">
        <v>477</v>
      </c>
      <c r="AN2" s="9" t="s">
        <v>476</v>
      </c>
      <c r="AO2" s="11" t="s">
        <v>477</v>
      </c>
      <c r="AP2" s="9" t="s">
        <v>476</v>
      </c>
      <c r="AQ2" s="11" t="s">
        <v>477</v>
      </c>
      <c r="AR2" s="9" t="s">
        <v>476</v>
      </c>
      <c r="AS2" s="11" t="s">
        <v>477</v>
      </c>
      <c r="AT2" s="9" t="s">
        <v>476</v>
      </c>
      <c r="AU2" s="11" t="s">
        <v>477</v>
      </c>
      <c r="AV2" s="9" t="s">
        <v>476</v>
      </c>
      <c r="AW2" s="11" t="s">
        <v>477</v>
      </c>
      <c r="AX2" s="9" t="s">
        <v>476</v>
      </c>
      <c r="AY2" s="11" t="s">
        <v>477</v>
      </c>
      <c r="AZ2" s="9" t="s">
        <v>476</v>
      </c>
      <c r="BA2" s="11" t="s">
        <v>477</v>
      </c>
      <c r="BB2" s="9" t="s">
        <v>476</v>
      </c>
      <c r="BC2" s="11" t="s">
        <v>477</v>
      </c>
      <c r="BD2" s="9" t="s">
        <v>476</v>
      </c>
      <c r="BE2" s="11" t="s">
        <v>477</v>
      </c>
      <c r="BF2" s="9" t="s">
        <v>476</v>
      </c>
      <c r="BG2" s="11" t="s">
        <v>477</v>
      </c>
      <c r="BH2" s="9" t="s">
        <v>476</v>
      </c>
      <c r="BI2" s="10" t="s">
        <v>477</v>
      </c>
      <c r="BJ2" s="10" t="s">
        <v>476</v>
      </c>
      <c r="BK2" s="11" t="s">
        <v>477</v>
      </c>
      <c r="BL2" s="9" t="s">
        <v>476</v>
      </c>
      <c r="BM2" s="11" t="s">
        <v>477</v>
      </c>
      <c r="BN2" s="9" t="s">
        <v>476</v>
      </c>
      <c r="BO2" s="11" t="s">
        <v>477</v>
      </c>
      <c r="BP2" s="9" t="s">
        <v>476</v>
      </c>
      <c r="BQ2" s="11" t="s">
        <v>477</v>
      </c>
      <c r="BR2" s="9" t="s">
        <v>476</v>
      </c>
      <c r="BS2" s="11" t="s">
        <v>477</v>
      </c>
      <c r="BT2" s="9" t="s">
        <v>476</v>
      </c>
      <c r="BU2" s="11" t="s">
        <v>477</v>
      </c>
      <c r="BV2" s="9" t="s">
        <v>476</v>
      </c>
      <c r="BW2" s="11" t="s">
        <v>477</v>
      </c>
      <c r="BX2" s="9" t="s">
        <v>476</v>
      </c>
      <c r="BY2" s="11" t="s">
        <v>477</v>
      </c>
      <c r="BZ2" s="9" t="s">
        <v>476</v>
      </c>
      <c r="CA2" s="11" t="s">
        <v>477</v>
      </c>
      <c r="CB2" s="9" t="s">
        <v>476</v>
      </c>
      <c r="CC2" s="11" t="s">
        <v>477</v>
      </c>
      <c r="CD2" s="63">
        <v>1</v>
      </c>
      <c r="CE2" s="64"/>
      <c r="CF2" s="64"/>
      <c r="CG2" s="76"/>
      <c r="CH2" s="76"/>
      <c r="CI2" s="65"/>
      <c r="CJ2" s="9" t="s">
        <v>476</v>
      </c>
      <c r="CK2" s="11" t="s">
        <v>477</v>
      </c>
    </row>
    <row r="3" spans="1:89" ht="15" x14ac:dyDescent="0.25">
      <c r="D3" s="7"/>
      <c r="F3" s="69">
        <f>COLUMN()</f>
        <v>6</v>
      </c>
      <c r="G3" s="70">
        <f>COLUMN()</f>
        <v>7</v>
      </c>
      <c r="H3" s="70">
        <f>COLUMN()</f>
        <v>8</v>
      </c>
      <c r="I3" s="71">
        <f>COLUMN()</f>
        <v>9</v>
      </c>
      <c r="J3" s="69">
        <f>COLUMN()</f>
        <v>10</v>
      </c>
      <c r="K3" s="70">
        <f>COLUMN()</f>
        <v>11</v>
      </c>
      <c r="L3" s="70">
        <f>COLUMN()</f>
        <v>12</v>
      </c>
      <c r="M3" s="71">
        <f>COLUMN()</f>
        <v>13</v>
      </c>
      <c r="N3" s="69">
        <f>COLUMN()</f>
        <v>14</v>
      </c>
      <c r="O3" s="70">
        <f>COLUMN()</f>
        <v>15</v>
      </c>
      <c r="P3" s="70">
        <f>COLUMN()</f>
        <v>16</v>
      </c>
      <c r="Q3" s="71">
        <f>COLUMN()</f>
        <v>17</v>
      </c>
      <c r="R3" s="69">
        <f>COLUMN()</f>
        <v>18</v>
      </c>
      <c r="S3" s="71">
        <f>COLUMN()</f>
        <v>19</v>
      </c>
      <c r="T3" s="69">
        <f>COLUMN()</f>
        <v>20</v>
      </c>
      <c r="U3" s="71">
        <f>COLUMN()</f>
        <v>21</v>
      </c>
      <c r="V3" s="69">
        <f>COLUMN()</f>
        <v>22</v>
      </c>
      <c r="W3" s="71">
        <f>COLUMN()</f>
        <v>23</v>
      </c>
      <c r="X3" s="69">
        <f>COLUMN()</f>
        <v>24</v>
      </c>
      <c r="Y3" s="71">
        <f>COLUMN()</f>
        <v>25</v>
      </c>
      <c r="Z3" s="69">
        <f>COLUMN()</f>
        <v>26</v>
      </c>
      <c r="AA3" s="71">
        <f>COLUMN()</f>
        <v>27</v>
      </c>
      <c r="AB3" s="69">
        <f>COLUMN()</f>
        <v>28</v>
      </c>
      <c r="AC3" s="71">
        <f>COLUMN()</f>
        <v>29</v>
      </c>
      <c r="AD3" s="69">
        <f>COLUMN()</f>
        <v>30</v>
      </c>
      <c r="AE3" s="71">
        <f>COLUMN()</f>
        <v>31</v>
      </c>
      <c r="AF3" s="69">
        <f>COLUMN()</f>
        <v>32</v>
      </c>
      <c r="AG3" s="71">
        <f>COLUMN()</f>
        <v>33</v>
      </c>
      <c r="AH3" s="69">
        <f>COLUMN()</f>
        <v>34</v>
      </c>
      <c r="AI3" s="71">
        <f>COLUMN()</f>
        <v>35</v>
      </c>
      <c r="AJ3" s="69">
        <f>COLUMN()</f>
        <v>36</v>
      </c>
      <c r="AK3" s="71">
        <f>COLUMN()</f>
        <v>37</v>
      </c>
      <c r="AL3" s="69">
        <f>COLUMN()</f>
        <v>38</v>
      </c>
      <c r="AM3" s="71">
        <f>COLUMN()</f>
        <v>39</v>
      </c>
      <c r="AN3" s="69">
        <f>COLUMN()</f>
        <v>40</v>
      </c>
      <c r="AO3" s="71">
        <f>COLUMN()</f>
        <v>41</v>
      </c>
      <c r="AP3" s="69">
        <f>COLUMN()</f>
        <v>42</v>
      </c>
      <c r="AQ3" s="71">
        <f>COLUMN()</f>
        <v>43</v>
      </c>
      <c r="AR3" s="69">
        <f>COLUMN()</f>
        <v>44</v>
      </c>
      <c r="AS3" s="71">
        <f>COLUMN()</f>
        <v>45</v>
      </c>
      <c r="AT3" s="69">
        <f>COLUMN()</f>
        <v>46</v>
      </c>
      <c r="AU3" s="71">
        <f>COLUMN()</f>
        <v>47</v>
      </c>
      <c r="AV3" s="69">
        <f>COLUMN()</f>
        <v>48</v>
      </c>
      <c r="AW3" s="71">
        <f>COLUMN()</f>
        <v>49</v>
      </c>
      <c r="AX3" s="69">
        <f>COLUMN()</f>
        <v>50</v>
      </c>
      <c r="AY3" s="71">
        <f>COLUMN()</f>
        <v>51</v>
      </c>
      <c r="AZ3" s="72">
        <f>COLUMN()</f>
        <v>52</v>
      </c>
      <c r="BA3" s="73">
        <f>COLUMN()</f>
        <v>53</v>
      </c>
      <c r="BB3" s="72">
        <f>COLUMN()</f>
        <v>54</v>
      </c>
      <c r="BC3" s="73">
        <f>COLUMN()</f>
        <v>55</v>
      </c>
      <c r="BD3" s="69">
        <f>COLUMN()</f>
        <v>56</v>
      </c>
      <c r="BE3" s="71">
        <f>COLUMN()</f>
        <v>57</v>
      </c>
      <c r="BF3" s="69">
        <f>COLUMN()</f>
        <v>58</v>
      </c>
      <c r="BG3" s="71">
        <f>COLUMN()</f>
        <v>59</v>
      </c>
      <c r="BH3" s="69">
        <f>COLUMN()</f>
        <v>60</v>
      </c>
      <c r="BI3" s="70">
        <f>COLUMN()</f>
        <v>61</v>
      </c>
      <c r="BJ3" s="70">
        <f>COLUMN()</f>
        <v>62</v>
      </c>
      <c r="BK3" s="71">
        <f>COLUMN()</f>
        <v>63</v>
      </c>
      <c r="BL3" s="69">
        <f>COLUMN()</f>
        <v>64</v>
      </c>
      <c r="BM3" s="71">
        <f>COLUMN()</f>
        <v>65</v>
      </c>
      <c r="BN3" s="69">
        <f>COLUMN()</f>
        <v>66</v>
      </c>
      <c r="BO3" s="71">
        <f>COLUMN()</f>
        <v>67</v>
      </c>
      <c r="BP3" s="69">
        <f>COLUMN()</f>
        <v>68</v>
      </c>
      <c r="BQ3" s="71">
        <f>COLUMN()</f>
        <v>69</v>
      </c>
      <c r="BR3" s="69">
        <f>COLUMN()</f>
        <v>70</v>
      </c>
      <c r="BS3" s="71">
        <f>COLUMN()</f>
        <v>71</v>
      </c>
      <c r="BT3" s="69">
        <f>COLUMN()</f>
        <v>72</v>
      </c>
      <c r="BU3" s="71">
        <f>COLUMN()</f>
        <v>73</v>
      </c>
      <c r="BV3" s="69">
        <f>COLUMN()</f>
        <v>74</v>
      </c>
      <c r="BW3" s="71">
        <f>COLUMN()</f>
        <v>75</v>
      </c>
      <c r="BX3" s="69">
        <f>COLUMN()</f>
        <v>76</v>
      </c>
      <c r="BY3" s="71">
        <f>COLUMN()</f>
        <v>77</v>
      </c>
      <c r="BZ3" s="69">
        <f>COLUMN()</f>
        <v>78</v>
      </c>
      <c r="CA3" s="71">
        <f>COLUMN()</f>
        <v>79</v>
      </c>
      <c r="CB3" s="69">
        <f>COLUMN()</f>
        <v>80</v>
      </c>
      <c r="CC3" s="71">
        <f>COLUMN()</f>
        <v>81</v>
      </c>
      <c r="CE3" s="23"/>
      <c r="CF3" s="23"/>
      <c r="CG3" s="23"/>
      <c r="CH3" s="23"/>
      <c r="CI3" s="24"/>
      <c r="CJ3" s="69">
        <f>COLUMN()</f>
        <v>88</v>
      </c>
      <c r="CK3" s="71">
        <f>COLUMN()</f>
        <v>89</v>
      </c>
    </row>
    <row r="4" spans="1:89" ht="15" customHeight="1" x14ac:dyDescent="0.2">
      <c r="A4" s="97" t="s">
        <v>1175</v>
      </c>
      <c r="B4" s="1">
        <v>1</v>
      </c>
      <c r="C4" s="691" t="s">
        <v>170</v>
      </c>
      <c r="D4" s="712">
        <v>2</v>
      </c>
      <c r="E4" s="18">
        <v>12672774</v>
      </c>
      <c r="F4" s="74"/>
      <c r="G4" s="1"/>
      <c r="H4" s="1"/>
      <c r="I4" s="22"/>
      <c r="J4" s="74"/>
      <c r="K4" s="1"/>
      <c r="L4" s="1"/>
      <c r="M4" s="22"/>
      <c r="N4" s="74"/>
      <c r="O4" s="1"/>
      <c r="P4" s="1"/>
      <c r="Q4" s="22"/>
      <c r="R4" s="74"/>
      <c r="S4" s="22"/>
      <c r="T4" s="74"/>
      <c r="U4" s="22"/>
      <c r="V4" s="706">
        <v>86</v>
      </c>
      <c r="W4" s="707"/>
      <c r="X4" s="74">
        <v>78</v>
      </c>
      <c r="Y4" s="22">
        <v>78</v>
      </c>
      <c r="Z4" s="74">
        <v>67</v>
      </c>
      <c r="AA4" s="22">
        <v>67</v>
      </c>
      <c r="AB4" s="74"/>
      <c r="AC4" s="22"/>
      <c r="AD4" s="74"/>
      <c r="AE4" s="22"/>
      <c r="AF4" s="74">
        <v>64</v>
      </c>
      <c r="AG4" s="22">
        <v>64</v>
      </c>
      <c r="AH4" s="74">
        <v>81</v>
      </c>
      <c r="AI4" s="22">
        <v>81</v>
      </c>
      <c r="AJ4" s="74"/>
      <c r="AK4" s="22"/>
      <c r="AL4" s="74">
        <v>68</v>
      </c>
      <c r="AM4" s="22">
        <v>68</v>
      </c>
      <c r="AN4" s="74"/>
      <c r="AO4" s="22"/>
      <c r="AP4" s="74"/>
      <c r="AQ4" s="22"/>
      <c r="AR4" s="74"/>
      <c r="AS4" s="22"/>
      <c r="AT4" s="74"/>
      <c r="AU4" s="22"/>
      <c r="AV4" s="74"/>
      <c r="AW4" s="22"/>
      <c r="AX4" s="74"/>
      <c r="AY4" s="22"/>
      <c r="AZ4" s="74"/>
      <c r="BA4" s="22"/>
      <c r="BB4" s="74"/>
      <c r="BC4" s="22"/>
      <c r="BD4" s="74"/>
      <c r="BE4" s="22"/>
      <c r="BF4" s="74"/>
      <c r="BG4" s="22"/>
      <c r="BH4" s="74"/>
      <c r="BI4" s="1"/>
      <c r="BJ4" s="1"/>
      <c r="BK4" s="22"/>
      <c r="BL4" s="74"/>
      <c r="BM4" s="22"/>
      <c r="BN4" s="74"/>
      <c r="BO4" s="22"/>
      <c r="BP4" s="74"/>
      <c r="BQ4" s="22"/>
      <c r="BR4" s="74"/>
      <c r="BS4" s="22"/>
      <c r="BT4" s="74"/>
      <c r="BU4" s="22"/>
      <c r="BV4" s="74"/>
      <c r="BW4" s="22"/>
      <c r="BX4" s="74"/>
      <c r="BY4" s="22"/>
      <c r="BZ4" s="74"/>
      <c r="CA4" s="22"/>
      <c r="CB4" s="74"/>
      <c r="CC4" s="22"/>
      <c r="CD4" s="692"/>
      <c r="CE4" s="692"/>
      <c r="CF4" s="12"/>
      <c r="CG4" s="692"/>
      <c r="CH4" s="692"/>
      <c r="CI4" s="693"/>
      <c r="CJ4" s="706">
        <v>75</v>
      </c>
      <c r="CK4" s="707"/>
    </row>
    <row r="5" spans="1:89" ht="15" customHeight="1" x14ac:dyDescent="0.2">
      <c r="A5" s="97" t="s">
        <v>1175</v>
      </c>
      <c r="B5" s="1">
        <v>2</v>
      </c>
      <c r="C5" s="694" t="s">
        <v>179</v>
      </c>
      <c r="D5" s="712">
        <v>2</v>
      </c>
      <c r="E5" s="18">
        <v>12672752</v>
      </c>
      <c r="F5" s="74"/>
      <c r="G5" s="1"/>
      <c r="H5" s="1"/>
      <c r="I5" s="22"/>
      <c r="J5" s="74"/>
      <c r="K5" s="1"/>
      <c r="L5" s="1"/>
      <c r="M5" s="22"/>
      <c r="N5" s="74"/>
      <c r="O5" s="1"/>
      <c r="P5" s="1"/>
      <c r="Q5" s="22"/>
      <c r="R5" s="74"/>
      <c r="S5" s="22"/>
      <c r="T5" s="74"/>
      <c r="U5" s="22"/>
      <c r="V5" s="706">
        <v>76</v>
      </c>
      <c r="W5" s="707"/>
      <c r="X5" s="74">
        <v>78</v>
      </c>
      <c r="Y5" s="22">
        <v>78</v>
      </c>
      <c r="Z5" s="74">
        <v>75</v>
      </c>
      <c r="AA5" s="22">
        <v>75</v>
      </c>
      <c r="AB5" s="74"/>
      <c r="AC5" s="22"/>
      <c r="AD5" s="74"/>
      <c r="AE5" s="22"/>
      <c r="AF5" s="74">
        <v>78</v>
      </c>
      <c r="AG5" s="22">
        <v>78</v>
      </c>
      <c r="AH5" s="74">
        <v>80</v>
      </c>
      <c r="AI5" s="22">
        <v>80</v>
      </c>
      <c r="AJ5" s="74"/>
      <c r="AK5" s="22"/>
      <c r="AL5" s="74">
        <v>76</v>
      </c>
      <c r="AM5" s="22">
        <v>76</v>
      </c>
      <c r="AN5" s="74"/>
      <c r="AO5" s="22"/>
      <c r="AP5" s="74"/>
      <c r="AQ5" s="22"/>
      <c r="AR5" s="74"/>
      <c r="AS5" s="22"/>
      <c r="AT5" s="74"/>
      <c r="AU5" s="22"/>
      <c r="AV5" s="74"/>
      <c r="AW5" s="22"/>
      <c r="AX5" s="74"/>
      <c r="AY5" s="22"/>
      <c r="AZ5" s="74"/>
      <c r="BA5" s="22"/>
      <c r="BB5" s="74"/>
      <c r="BC5" s="22"/>
      <c r="BD5" s="74"/>
      <c r="BE5" s="22"/>
      <c r="BF5" s="74"/>
      <c r="BG5" s="22"/>
      <c r="BH5" s="74"/>
      <c r="BI5" s="1"/>
      <c r="BJ5" s="1"/>
      <c r="BK5" s="22"/>
      <c r="BL5" s="74"/>
      <c r="BM5" s="22"/>
      <c r="BN5" s="74"/>
      <c r="BO5" s="22"/>
      <c r="BP5" s="74"/>
      <c r="BQ5" s="22"/>
      <c r="BR5" s="74"/>
      <c r="BS5" s="22"/>
      <c r="BT5" s="74"/>
      <c r="BU5" s="22"/>
      <c r="BV5" s="74"/>
      <c r="BW5" s="22"/>
      <c r="BX5" s="74"/>
      <c r="BY5" s="22"/>
      <c r="BZ5" s="74"/>
      <c r="CA5" s="22"/>
      <c r="CB5" s="74"/>
      <c r="CC5" s="22"/>
      <c r="CD5" s="692"/>
      <c r="CE5" s="692"/>
      <c r="CF5" s="12"/>
      <c r="CG5" s="692"/>
      <c r="CH5" s="692"/>
      <c r="CI5" s="693"/>
      <c r="CJ5" s="706">
        <v>75</v>
      </c>
      <c r="CK5" s="707"/>
    </row>
    <row r="6" spans="1:89" ht="15" customHeight="1" x14ac:dyDescent="0.2">
      <c r="A6" s="97" t="s">
        <v>1176</v>
      </c>
      <c r="B6" s="1">
        <v>1</v>
      </c>
      <c r="C6" s="12" t="s">
        <v>185</v>
      </c>
      <c r="D6" s="712">
        <v>2</v>
      </c>
      <c r="E6" s="19">
        <v>12672707</v>
      </c>
      <c r="F6" s="74"/>
      <c r="G6" s="1"/>
      <c r="H6" s="1"/>
      <c r="I6" s="22"/>
      <c r="J6" s="74"/>
      <c r="K6" s="1"/>
      <c r="L6" s="1"/>
      <c r="M6" s="22"/>
      <c r="N6" s="74"/>
      <c r="O6" s="1"/>
      <c r="P6" s="1"/>
      <c r="Q6" s="22"/>
      <c r="R6" s="74"/>
      <c r="S6" s="22"/>
      <c r="T6" s="74"/>
      <c r="U6" s="22"/>
      <c r="V6" s="706">
        <v>74</v>
      </c>
      <c r="W6" s="707"/>
      <c r="X6" s="706">
        <v>62</v>
      </c>
      <c r="Y6" s="707">
        <v>63</v>
      </c>
      <c r="Z6" s="74">
        <v>62</v>
      </c>
      <c r="AA6" s="22">
        <v>62</v>
      </c>
      <c r="AB6" s="74"/>
      <c r="AC6" s="22"/>
      <c r="AD6" s="74"/>
      <c r="AE6" s="22"/>
      <c r="AF6" s="74">
        <v>60</v>
      </c>
      <c r="AG6" s="22">
        <v>60</v>
      </c>
      <c r="AH6" s="74">
        <v>64</v>
      </c>
      <c r="AI6" s="22">
        <v>64</v>
      </c>
      <c r="AJ6" s="74"/>
      <c r="AK6" s="22"/>
      <c r="AL6" s="74">
        <v>76</v>
      </c>
      <c r="AM6" s="22">
        <v>76</v>
      </c>
      <c r="AN6" s="74"/>
      <c r="AO6" s="22"/>
      <c r="AP6" s="74"/>
      <c r="AQ6" s="22"/>
      <c r="AR6" s="74"/>
      <c r="AS6" s="22"/>
      <c r="AT6" s="74"/>
      <c r="AU6" s="22"/>
      <c r="AV6" s="74"/>
      <c r="AW6" s="22"/>
      <c r="AX6" s="74"/>
      <c r="AY6" s="22"/>
      <c r="AZ6" s="74"/>
      <c r="BA6" s="22"/>
      <c r="BB6" s="74"/>
      <c r="BC6" s="22"/>
      <c r="BD6" s="74"/>
      <c r="BE6" s="22"/>
      <c r="BF6" s="74"/>
      <c r="BG6" s="22"/>
      <c r="BH6" s="74"/>
      <c r="BI6" s="1"/>
      <c r="BJ6" s="1"/>
      <c r="BK6" s="22"/>
      <c r="BL6" s="74"/>
      <c r="BM6" s="22"/>
      <c r="BN6" s="74"/>
      <c r="BO6" s="22"/>
      <c r="BP6" s="74"/>
      <c r="BQ6" s="22"/>
      <c r="BR6" s="74"/>
      <c r="BS6" s="22"/>
      <c r="BT6" s="74"/>
      <c r="BU6" s="22"/>
      <c r="BV6" s="74"/>
      <c r="BW6" s="22"/>
      <c r="BX6" s="74"/>
      <c r="BY6" s="22"/>
      <c r="BZ6" s="74"/>
      <c r="CA6" s="22"/>
      <c r="CB6" s="74"/>
      <c r="CC6" s="22"/>
      <c r="CD6" s="692"/>
      <c r="CE6" s="692"/>
      <c r="CF6" s="12"/>
      <c r="CG6" s="692"/>
      <c r="CH6" s="692"/>
      <c r="CI6" s="693"/>
      <c r="CJ6" s="706">
        <v>75</v>
      </c>
      <c r="CK6" s="707"/>
    </row>
    <row r="7" spans="1:89" ht="15" customHeight="1" x14ac:dyDescent="0.2">
      <c r="A7" s="97" t="s">
        <v>1176</v>
      </c>
      <c r="B7" s="1">
        <v>2</v>
      </c>
      <c r="C7" s="12" t="s">
        <v>190</v>
      </c>
      <c r="D7" s="712">
        <v>2</v>
      </c>
      <c r="E7" s="19">
        <v>12672671</v>
      </c>
      <c r="F7" s="74"/>
      <c r="G7" s="1"/>
      <c r="H7" s="1"/>
      <c r="I7" s="22"/>
      <c r="J7" s="74"/>
      <c r="K7" s="1"/>
      <c r="L7" s="1"/>
      <c r="M7" s="22"/>
      <c r="N7" s="74"/>
      <c r="O7" s="1"/>
      <c r="P7" s="1"/>
      <c r="Q7" s="22"/>
      <c r="R7" s="74"/>
      <c r="S7" s="22"/>
      <c r="T7" s="74"/>
      <c r="U7" s="22"/>
      <c r="V7" s="706">
        <v>64</v>
      </c>
      <c r="W7" s="707"/>
      <c r="X7" s="74">
        <v>65</v>
      </c>
      <c r="Y7" s="22">
        <v>65</v>
      </c>
      <c r="Z7" s="74">
        <v>65</v>
      </c>
      <c r="AA7" s="22">
        <v>65</v>
      </c>
      <c r="AB7" s="74"/>
      <c r="AC7" s="22"/>
      <c r="AD7" s="74"/>
      <c r="AE7" s="22"/>
      <c r="AF7" s="706">
        <v>66</v>
      </c>
      <c r="AG7" s="707">
        <v>67</v>
      </c>
      <c r="AH7" s="74">
        <v>63</v>
      </c>
      <c r="AI7" s="22">
        <v>63</v>
      </c>
      <c r="AJ7" s="74"/>
      <c r="AK7" s="22"/>
      <c r="AL7" s="74">
        <v>68</v>
      </c>
      <c r="AM7" s="22">
        <v>68</v>
      </c>
      <c r="AN7" s="74"/>
      <c r="AO7" s="22"/>
      <c r="AP7" s="74"/>
      <c r="AQ7" s="22"/>
      <c r="AR7" s="74"/>
      <c r="AS7" s="22"/>
      <c r="AT7" s="74"/>
      <c r="AU7" s="22"/>
      <c r="AV7" s="74"/>
      <c r="AW7" s="22"/>
      <c r="AX7" s="74"/>
      <c r="AY7" s="22"/>
      <c r="AZ7" s="74"/>
      <c r="BA7" s="22"/>
      <c r="BB7" s="74"/>
      <c r="BC7" s="22"/>
      <c r="BD7" s="74"/>
      <c r="BE7" s="22"/>
      <c r="BF7" s="74"/>
      <c r="BG7" s="22"/>
      <c r="BH7" s="74"/>
      <c r="BI7" s="1"/>
      <c r="BJ7" s="1"/>
      <c r="BK7" s="22"/>
      <c r="BL7" s="74"/>
      <c r="BM7" s="22"/>
      <c r="BN7" s="74"/>
      <c r="BO7" s="22"/>
      <c r="BP7" s="74"/>
      <c r="BQ7" s="22"/>
      <c r="BR7" s="74"/>
      <c r="BS7" s="22"/>
      <c r="BT7" s="74"/>
      <c r="BU7" s="22"/>
      <c r="BV7" s="74"/>
      <c r="BW7" s="22"/>
      <c r="BX7" s="74"/>
      <c r="BY7" s="22"/>
      <c r="BZ7" s="74"/>
      <c r="CA7" s="22"/>
      <c r="CB7" s="74"/>
      <c r="CC7" s="22"/>
      <c r="CD7" s="692"/>
      <c r="CE7" s="692"/>
      <c r="CF7" s="12"/>
      <c r="CG7" s="692"/>
      <c r="CH7" s="692"/>
      <c r="CI7" s="693"/>
      <c r="CJ7" s="706">
        <v>75</v>
      </c>
      <c r="CK7" s="707"/>
    </row>
    <row r="8" spans="1:89" ht="15" customHeight="1" x14ac:dyDescent="0.2">
      <c r="A8" s="97" t="s">
        <v>1175</v>
      </c>
      <c r="B8" s="1">
        <v>3</v>
      </c>
      <c r="C8" s="12" t="s">
        <v>196</v>
      </c>
      <c r="D8" s="712">
        <v>2</v>
      </c>
      <c r="E8" s="19">
        <v>12672729</v>
      </c>
      <c r="F8" s="74"/>
      <c r="G8" s="1"/>
      <c r="H8" s="1"/>
      <c r="I8" s="22"/>
      <c r="J8" s="74"/>
      <c r="K8" s="1"/>
      <c r="L8" s="1"/>
      <c r="M8" s="22"/>
      <c r="N8" s="74"/>
      <c r="O8" s="1"/>
      <c r="P8" s="1"/>
      <c r="Q8" s="22"/>
      <c r="R8" s="74"/>
      <c r="S8" s="22"/>
      <c r="T8" s="74"/>
      <c r="U8" s="22"/>
      <c r="V8" s="706">
        <v>78</v>
      </c>
      <c r="W8" s="707"/>
      <c r="X8" s="74">
        <v>67</v>
      </c>
      <c r="Y8" s="22">
        <v>67</v>
      </c>
      <c r="Z8" s="74">
        <v>64</v>
      </c>
      <c r="AA8" s="22">
        <v>64</v>
      </c>
      <c r="AB8" s="74"/>
      <c r="AC8" s="22"/>
      <c r="AD8" s="74"/>
      <c r="AE8" s="22"/>
      <c r="AF8" s="74">
        <v>62</v>
      </c>
      <c r="AG8" s="22">
        <v>62</v>
      </c>
      <c r="AH8" s="74">
        <v>64</v>
      </c>
      <c r="AI8" s="22">
        <v>64</v>
      </c>
      <c r="AJ8" s="74"/>
      <c r="AK8" s="22"/>
      <c r="AL8" s="74">
        <v>68</v>
      </c>
      <c r="AM8" s="22">
        <v>68</v>
      </c>
      <c r="AN8" s="74"/>
      <c r="AO8" s="22"/>
      <c r="AP8" s="74"/>
      <c r="AQ8" s="22"/>
      <c r="AR8" s="74"/>
      <c r="AS8" s="22"/>
      <c r="AT8" s="74"/>
      <c r="AU8" s="22"/>
      <c r="AV8" s="74"/>
      <c r="AW8" s="22"/>
      <c r="AX8" s="74"/>
      <c r="AY8" s="22"/>
      <c r="AZ8" s="74"/>
      <c r="BA8" s="22"/>
      <c r="BB8" s="74"/>
      <c r="BC8" s="22"/>
      <c r="BD8" s="74"/>
      <c r="BE8" s="22"/>
      <c r="BF8" s="74"/>
      <c r="BG8" s="22"/>
      <c r="BH8" s="74"/>
      <c r="BI8" s="1"/>
      <c r="BJ8" s="1"/>
      <c r="BK8" s="22"/>
      <c r="BL8" s="74"/>
      <c r="BM8" s="22"/>
      <c r="BN8" s="74"/>
      <c r="BO8" s="22"/>
      <c r="BP8" s="74"/>
      <c r="BQ8" s="22"/>
      <c r="BR8" s="74"/>
      <c r="BS8" s="22"/>
      <c r="BT8" s="74"/>
      <c r="BU8" s="22"/>
      <c r="BV8" s="74"/>
      <c r="BW8" s="22"/>
      <c r="BX8" s="74"/>
      <c r="BY8" s="22"/>
      <c r="BZ8" s="74"/>
      <c r="CA8" s="22"/>
      <c r="CB8" s="74"/>
      <c r="CC8" s="22"/>
      <c r="CD8" s="692"/>
      <c r="CE8" s="692"/>
      <c r="CF8" s="12"/>
      <c r="CG8" s="692"/>
      <c r="CH8" s="692"/>
      <c r="CI8" s="693"/>
      <c r="CJ8" s="706">
        <v>75</v>
      </c>
      <c r="CK8" s="707"/>
    </row>
    <row r="9" spans="1:89" ht="15" customHeight="1" x14ac:dyDescent="0.2">
      <c r="A9" s="97" t="s">
        <v>1175</v>
      </c>
      <c r="B9" s="1">
        <v>4</v>
      </c>
      <c r="C9" s="12" t="s">
        <v>201</v>
      </c>
      <c r="D9" s="712">
        <v>2</v>
      </c>
      <c r="E9" s="19">
        <v>12672763</v>
      </c>
      <c r="F9" s="74"/>
      <c r="G9" s="1"/>
      <c r="H9" s="1"/>
      <c r="I9" s="22"/>
      <c r="J9" s="74"/>
      <c r="K9" s="1"/>
      <c r="L9" s="1"/>
      <c r="M9" s="22"/>
      <c r="N9" s="74"/>
      <c r="O9" s="1"/>
      <c r="P9" s="1"/>
      <c r="Q9" s="22"/>
      <c r="R9" s="74"/>
      <c r="S9" s="22"/>
      <c r="T9" s="74"/>
      <c r="U9" s="22"/>
      <c r="V9" s="706">
        <v>78</v>
      </c>
      <c r="W9" s="707"/>
      <c r="X9" s="74">
        <v>73</v>
      </c>
      <c r="Y9" s="22">
        <v>73</v>
      </c>
      <c r="Z9" s="74">
        <v>73</v>
      </c>
      <c r="AA9" s="22">
        <v>73</v>
      </c>
      <c r="AB9" s="74"/>
      <c r="AC9" s="22"/>
      <c r="AD9" s="74"/>
      <c r="AE9" s="22"/>
      <c r="AF9" s="74">
        <v>84</v>
      </c>
      <c r="AG9" s="22">
        <v>84</v>
      </c>
      <c r="AH9" s="74">
        <v>80</v>
      </c>
      <c r="AI9" s="22">
        <v>80</v>
      </c>
      <c r="AJ9" s="74"/>
      <c r="AK9" s="22"/>
      <c r="AL9" s="74">
        <v>76</v>
      </c>
      <c r="AM9" s="22">
        <v>76</v>
      </c>
      <c r="AN9" s="74"/>
      <c r="AO9" s="22"/>
      <c r="AP9" s="74"/>
      <c r="AQ9" s="22"/>
      <c r="AR9" s="74"/>
      <c r="AS9" s="22"/>
      <c r="AT9" s="74"/>
      <c r="AU9" s="22"/>
      <c r="AV9" s="74"/>
      <c r="AW9" s="22"/>
      <c r="AX9" s="74"/>
      <c r="AY9" s="22"/>
      <c r="AZ9" s="74"/>
      <c r="BA9" s="22"/>
      <c r="BB9" s="74"/>
      <c r="BC9" s="22"/>
      <c r="BD9" s="74"/>
      <c r="BE9" s="22"/>
      <c r="BF9" s="74"/>
      <c r="BG9" s="22"/>
      <c r="BH9" s="74"/>
      <c r="BI9" s="1"/>
      <c r="BJ9" s="1"/>
      <c r="BK9" s="22"/>
      <c r="BL9" s="74"/>
      <c r="BM9" s="22"/>
      <c r="BN9" s="74"/>
      <c r="BO9" s="22"/>
      <c r="BP9" s="74"/>
      <c r="BQ9" s="22"/>
      <c r="BR9" s="74"/>
      <c r="BS9" s="22"/>
      <c r="BT9" s="74"/>
      <c r="BU9" s="22"/>
      <c r="BV9" s="74"/>
      <c r="BW9" s="22"/>
      <c r="BX9" s="74"/>
      <c r="BY9" s="22"/>
      <c r="BZ9" s="74"/>
      <c r="CA9" s="22"/>
      <c r="CB9" s="74"/>
      <c r="CC9" s="22"/>
      <c r="CD9" s="692"/>
      <c r="CE9" s="692"/>
      <c r="CF9" s="12"/>
      <c r="CG9" s="692"/>
      <c r="CH9" s="692"/>
      <c r="CI9" s="693"/>
      <c r="CJ9" s="706">
        <v>75</v>
      </c>
      <c r="CK9" s="707"/>
    </row>
    <row r="10" spans="1:89" ht="15" customHeight="1" x14ac:dyDescent="0.2">
      <c r="A10" s="97" t="s">
        <v>1177</v>
      </c>
      <c r="B10" s="1">
        <v>1</v>
      </c>
      <c r="C10" s="12" t="s">
        <v>209</v>
      </c>
      <c r="D10" s="712">
        <v>3</v>
      </c>
      <c r="E10" s="19">
        <v>11843290</v>
      </c>
      <c r="F10" s="74"/>
      <c r="G10" s="1"/>
      <c r="H10" s="1"/>
      <c r="I10" s="22"/>
      <c r="J10" s="74"/>
      <c r="K10" s="1"/>
      <c r="L10" s="1"/>
      <c r="M10" s="22"/>
      <c r="N10" s="74"/>
      <c r="O10" s="1"/>
      <c r="P10" s="1"/>
      <c r="Q10" s="22"/>
      <c r="R10" s="74"/>
      <c r="S10" s="22"/>
      <c r="T10" s="74"/>
      <c r="U10" s="22"/>
      <c r="V10" s="706">
        <v>51</v>
      </c>
      <c r="W10" s="707"/>
      <c r="X10" s="74">
        <v>67</v>
      </c>
      <c r="Y10" s="22">
        <v>67</v>
      </c>
      <c r="Z10" s="74">
        <v>75</v>
      </c>
      <c r="AA10" s="22">
        <v>75</v>
      </c>
      <c r="AB10" s="706">
        <v>57</v>
      </c>
      <c r="AC10" s="707"/>
      <c r="AD10" s="706">
        <v>70</v>
      </c>
      <c r="AE10" s="707"/>
      <c r="AF10" s="74">
        <v>50</v>
      </c>
      <c r="AG10" s="22">
        <v>50</v>
      </c>
      <c r="AH10" s="74">
        <v>74</v>
      </c>
      <c r="AI10" s="22">
        <v>74</v>
      </c>
      <c r="AJ10" s="74">
        <v>73</v>
      </c>
      <c r="AK10" s="22">
        <v>73</v>
      </c>
      <c r="AL10" s="74">
        <v>76</v>
      </c>
      <c r="AM10" s="22">
        <v>76</v>
      </c>
      <c r="AN10" s="74"/>
      <c r="AO10" s="22"/>
      <c r="AP10" s="74"/>
      <c r="AQ10" s="22"/>
      <c r="AR10" s="74"/>
      <c r="AS10" s="22"/>
      <c r="AT10" s="74"/>
      <c r="AU10" s="22"/>
      <c r="AV10" s="74"/>
      <c r="AW10" s="22"/>
      <c r="AX10" s="74"/>
      <c r="AY10" s="22"/>
      <c r="AZ10" s="74"/>
      <c r="BA10" s="22"/>
      <c r="BB10" s="74"/>
      <c r="BC10" s="22"/>
      <c r="BD10" s="74"/>
      <c r="BE10" s="22"/>
      <c r="BF10" s="74"/>
      <c r="BG10" s="22"/>
      <c r="BH10" s="74"/>
      <c r="BI10" s="1"/>
      <c r="BJ10" s="1"/>
      <c r="BK10" s="22"/>
      <c r="BL10" s="74"/>
      <c r="BM10" s="22"/>
      <c r="BN10" s="74"/>
      <c r="BO10" s="22"/>
      <c r="BP10" s="74"/>
      <c r="BQ10" s="22"/>
      <c r="BR10" s="74"/>
      <c r="BS10" s="22"/>
      <c r="BT10" s="74"/>
      <c r="BU10" s="22"/>
      <c r="BV10" s="74"/>
      <c r="BW10" s="22"/>
      <c r="BX10" s="74"/>
      <c r="BY10" s="22"/>
      <c r="BZ10" s="74"/>
      <c r="CA10" s="22"/>
      <c r="CB10" s="74"/>
      <c r="CC10" s="22"/>
      <c r="CD10" s="692"/>
      <c r="CE10" s="692"/>
      <c r="CF10" s="12"/>
      <c r="CG10" s="692"/>
      <c r="CH10" s="692"/>
      <c r="CI10" s="693"/>
      <c r="CJ10" s="706">
        <v>120</v>
      </c>
      <c r="CK10" s="707"/>
    </row>
    <row r="11" spans="1:89" ht="15" customHeight="1" x14ac:dyDescent="0.2">
      <c r="A11" s="97" t="s">
        <v>1178</v>
      </c>
      <c r="B11" s="1">
        <v>1</v>
      </c>
      <c r="C11" s="12" t="s">
        <v>216</v>
      </c>
      <c r="D11" s="712">
        <v>4</v>
      </c>
      <c r="E11" s="19">
        <v>11581897</v>
      </c>
      <c r="F11" s="74"/>
      <c r="G11" s="1"/>
      <c r="H11" s="1"/>
      <c r="I11" s="22"/>
      <c r="J11" s="74"/>
      <c r="K11" s="1"/>
      <c r="L11" s="1"/>
      <c r="M11" s="22"/>
      <c r="N11" s="74"/>
      <c r="O11" s="1"/>
      <c r="P11" s="1"/>
      <c r="Q11" s="22"/>
      <c r="R11" s="74"/>
      <c r="S11" s="22"/>
      <c r="T11" s="74"/>
      <c r="U11" s="22"/>
      <c r="V11" s="706">
        <v>74</v>
      </c>
      <c r="W11" s="707"/>
      <c r="X11" s="706">
        <v>72</v>
      </c>
      <c r="Y11" s="707"/>
      <c r="Z11" s="706">
        <v>52</v>
      </c>
      <c r="AA11" s="707"/>
      <c r="AB11" s="706">
        <v>76</v>
      </c>
      <c r="AC11" s="707">
        <v>77</v>
      </c>
      <c r="AD11" s="74">
        <v>77</v>
      </c>
      <c r="AE11" s="22">
        <v>77</v>
      </c>
      <c r="AF11" s="74">
        <v>71</v>
      </c>
      <c r="AG11" s="22">
        <v>71</v>
      </c>
      <c r="AH11" s="74">
        <v>75</v>
      </c>
      <c r="AI11" s="22">
        <v>75</v>
      </c>
      <c r="AJ11" s="74">
        <v>71</v>
      </c>
      <c r="AK11" s="22">
        <v>71</v>
      </c>
      <c r="AL11" s="74">
        <v>71</v>
      </c>
      <c r="AM11" s="22">
        <v>71</v>
      </c>
      <c r="AN11" s="74">
        <v>60</v>
      </c>
      <c r="AO11" s="22">
        <v>60</v>
      </c>
      <c r="AP11" s="74">
        <v>61</v>
      </c>
      <c r="AQ11" s="22">
        <v>61</v>
      </c>
      <c r="AR11" s="74"/>
      <c r="AS11" s="22"/>
      <c r="AT11" s="706">
        <v>51</v>
      </c>
      <c r="AU11" s="707">
        <v>52</v>
      </c>
      <c r="AV11" s="74"/>
      <c r="AW11" s="22"/>
      <c r="AX11" s="74">
        <v>83</v>
      </c>
      <c r="AY11" s="22">
        <v>83</v>
      </c>
      <c r="AZ11" s="74"/>
      <c r="BA11" s="22"/>
      <c r="BB11" s="74"/>
      <c r="BC11" s="22"/>
      <c r="BD11" s="74"/>
      <c r="BE11" s="22"/>
      <c r="BF11" s="74"/>
      <c r="BG11" s="22"/>
      <c r="BH11" s="74"/>
      <c r="BI11" s="1"/>
      <c r="BJ11" s="1"/>
      <c r="BK11" s="22"/>
      <c r="BL11" s="74"/>
      <c r="BM11" s="22"/>
      <c r="BN11" s="74"/>
      <c r="BO11" s="22"/>
      <c r="BP11" s="74"/>
      <c r="BQ11" s="22"/>
      <c r="BR11" s="74"/>
      <c r="BS11" s="22"/>
      <c r="BT11" s="74"/>
      <c r="BU11" s="22"/>
      <c r="BV11" s="74"/>
      <c r="BW11" s="22"/>
      <c r="BX11" s="74"/>
      <c r="BY11" s="22"/>
      <c r="BZ11" s="74"/>
      <c r="CA11" s="22"/>
      <c r="CB11" s="74"/>
      <c r="CC11" s="22"/>
      <c r="CD11" s="692"/>
      <c r="CE11" s="692"/>
      <c r="CF11" s="12"/>
      <c r="CG11" s="692"/>
      <c r="CH11" s="692"/>
      <c r="CI11" s="693"/>
      <c r="CJ11" s="706">
        <v>175</v>
      </c>
      <c r="CK11" s="707"/>
    </row>
    <row r="12" spans="1:89" ht="15" customHeight="1" x14ac:dyDescent="0.2">
      <c r="A12" s="97" t="s">
        <v>1177</v>
      </c>
      <c r="B12" s="1">
        <v>2</v>
      </c>
      <c r="C12" s="12" t="s">
        <v>222</v>
      </c>
      <c r="D12" s="712">
        <v>4</v>
      </c>
      <c r="E12" s="19">
        <v>11581912</v>
      </c>
      <c r="F12" s="74"/>
      <c r="G12" s="1"/>
      <c r="H12" s="1"/>
      <c r="I12" s="22"/>
      <c r="J12" s="74"/>
      <c r="K12" s="1"/>
      <c r="L12" s="1"/>
      <c r="M12" s="22"/>
      <c r="N12" s="74"/>
      <c r="O12" s="1"/>
      <c r="P12" s="1"/>
      <c r="Q12" s="22"/>
      <c r="R12" s="74"/>
      <c r="S12" s="22"/>
      <c r="T12" s="74"/>
      <c r="U12" s="22"/>
      <c r="V12" s="706">
        <v>65</v>
      </c>
      <c r="W12" s="707"/>
      <c r="X12" s="706">
        <v>67</v>
      </c>
      <c r="Y12" s="707"/>
      <c r="Z12" s="706">
        <v>40</v>
      </c>
      <c r="AA12" s="707"/>
      <c r="AB12" s="74">
        <v>76</v>
      </c>
      <c r="AC12" s="22">
        <v>76</v>
      </c>
      <c r="AD12" s="74">
        <v>71</v>
      </c>
      <c r="AE12" s="22">
        <v>71</v>
      </c>
      <c r="AF12" s="74">
        <v>64</v>
      </c>
      <c r="AG12" s="22">
        <v>64</v>
      </c>
      <c r="AH12" s="74">
        <v>72</v>
      </c>
      <c r="AI12" s="22">
        <v>72</v>
      </c>
      <c r="AJ12" s="74">
        <v>70</v>
      </c>
      <c r="AK12" s="22">
        <v>70</v>
      </c>
      <c r="AL12" s="74">
        <v>71</v>
      </c>
      <c r="AM12" s="22">
        <v>71</v>
      </c>
      <c r="AN12" s="74">
        <v>52</v>
      </c>
      <c r="AO12" s="22">
        <v>52</v>
      </c>
      <c r="AP12" s="74">
        <v>51</v>
      </c>
      <c r="AQ12" s="22">
        <v>51</v>
      </c>
      <c r="AR12" s="74"/>
      <c r="AS12" s="22"/>
      <c r="AT12" s="74">
        <v>52</v>
      </c>
      <c r="AU12" s="22">
        <v>52</v>
      </c>
      <c r="AV12" s="74"/>
      <c r="AW12" s="22"/>
      <c r="AX12" s="74">
        <v>64</v>
      </c>
      <c r="AY12" s="22">
        <v>64</v>
      </c>
      <c r="AZ12" s="74"/>
      <c r="BA12" s="22"/>
      <c r="BB12" s="74"/>
      <c r="BC12" s="22"/>
      <c r="BD12" s="74"/>
      <c r="BE12" s="22"/>
      <c r="BF12" s="74"/>
      <c r="BG12" s="22"/>
      <c r="BH12" s="74"/>
      <c r="BI12" s="1"/>
      <c r="BJ12" s="1"/>
      <c r="BK12" s="22"/>
      <c r="BL12" s="74"/>
      <c r="BM12" s="22"/>
      <c r="BN12" s="74"/>
      <c r="BO12" s="22"/>
      <c r="BP12" s="74"/>
      <c r="BQ12" s="22"/>
      <c r="BR12" s="74"/>
      <c r="BS12" s="22"/>
      <c r="BT12" s="74"/>
      <c r="BU12" s="22"/>
      <c r="BV12" s="74"/>
      <c r="BW12" s="22"/>
      <c r="BX12" s="74"/>
      <c r="BY12" s="22"/>
      <c r="BZ12" s="74"/>
      <c r="CA12" s="22"/>
      <c r="CB12" s="74"/>
      <c r="CC12" s="22"/>
      <c r="CD12" s="692"/>
      <c r="CE12" s="692"/>
      <c r="CF12" s="12"/>
      <c r="CG12" s="692"/>
      <c r="CH12" s="692"/>
      <c r="CI12" s="693"/>
      <c r="CJ12" s="706">
        <v>175</v>
      </c>
      <c r="CK12" s="707"/>
    </row>
    <row r="13" spans="1:89" ht="15" customHeight="1" x14ac:dyDescent="0.2">
      <c r="A13" s="97" t="s">
        <v>1179</v>
      </c>
      <c r="B13" s="1">
        <v>3</v>
      </c>
      <c r="C13" s="12" t="s">
        <v>227</v>
      </c>
      <c r="D13" s="712">
        <v>4</v>
      </c>
      <c r="E13" s="19">
        <v>11581875</v>
      </c>
      <c r="F13" s="74"/>
      <c r="G13" s="1"/>
      <c r="H13" s="1"/>
      <c r="I13" s="22"/>
      <c r="J13" s="74"/>
      <c r="K13" s="1"/>
      <c r="L13" s="1"/>
      <c r="M13" s="22"/>
      <c r="N13" s="74"/>
      <c r="O13" s="1"/>
      <c r="P13" s="1"/>
      <c r="Q13" s="22"/>
      <c r="R13" s="74"/>
      <c r="S13" s="22"/>
      <c r="T13" s="74"/>
      <c r="U13" s="22"/>
      <c r="V13" s="706">
        <v>75</v>
      </c>
      <c r="W13" s="707"/>
      <c r="X13" s="706">
        <v>83</v>
      </c>
      <c r="Y13" s="707"/>
      <c r="Z13" s="706">
        <v>40</v>
      </c>
      <c r="AA13" s="707"/>
      <c r="AB13" s="74">
        <v>71</v>
      </c>
      <c r="AC13" s="22">
        <v>71</v>
      </c>
      <c r="AD13" s="706">
        <v>75</v>
      </c>
      <c r="AE13" s="707">
        <v>74</v>
      </c>
      <c r="AF13" s="74">
        <v>60</v>
      </c>
      <c r="AG13" s="22">
        <v>60</v>
      </c>
      <c r="AH13" s="74">
        <v>73</v>
      </c>
      <c r="AI13" s="22">
        <v>73</v>
      </c>
      <c r="AJ13" s="74">
        <v>72</v>
      </c>
      <c r="AK13" s="22">
        <v>72</v>
      </c>
      <c r="AL13" s="74">
        <v>52</v>
      </c>
      <c r="AM13" s="22">
        <v>52</v>
      </c>
      <c r="AN13" s="74">
        <v>68</v>
      </c>
      <c r="AO13" s="22">
        <v>68</v>
      </c>
      <c r="AP13" s="74">
        <v>67</v>
      </c>
      <c r="AQ13" s="22">
        <v>67</v>
      </c>
      <c r="AR13" s="74"/>
      <c r="AS13" s="22"/>
      <c r="AT13" s="74">
        <v>68</v>
      </c>
      <c r="AU13" s="22">
        <v>68</v>
      </c>
      <c r="AV13" s="74"/>
      <c r="AW13" s="22"/>
      <c r="AX13" s="74">
        <v>78</v>
      </c>
      <c r="AY13" s="22">
        <v>78</v>
      </c>
      <c r="AZ13" s="74"/>
      <c r="BA13" s="22"/>
      <c r="BB13" s="74"/>
      <c r="BC13" s="22"/>
      <c r="BD13" s="74"/>
      <c r="BE13" s="22"/>
      <c r="BF13" s="74"/>
      <c r="BG13" s="22"/>
      <c r="BH13" s="74"/>
      <c r="BI13" s="1"/>
      <c r="BJ13" s="1"/>
      <c r="BK13" s="22"/>
      <c r="BL13" s="74"/>
      <c r="BM13" s="22"/>
      <c r="BN13" s="74"/>
      <c r="BO13" s="22"/>
      <c r="BP13" s="74"/>
      <c r="BQ13" s="22"/>
      <c r="BR13" s="74"/>
      <c r="BS13" s="22"/>
      <c r="BT13" s="74"/>
      <c r="BU13" s="22"/>
      <c r="BV13" s="74"/>
      <c r="BW13" s="22"/>
      <c r="BX13" s="74"/>
      <c r="BY13" s="22"/>
      <c r="BZ13" s="74"/>
      <c r="CA13" s="22"/>
      <c r="CB13" s="74"/>
      <c r="CC13" s="22"/>
      <c r="CD13" s="692"/>
      <c r="CE13" s="692"/>
      <c r="CF13" s="12"/>
      <c r="CG13" s="692"/>
      <c r="CH13" s="692"/>
      <c r="CI13" s="693"/>
      <c r="CJ13" s="706">
        <v>175</v>
      </c>
      <c r="CK13" s="707"/>
    </row>
    <row r="14" spans="1:89" ht="15" customHeight="1" x14ac:dyDescent="0.2">
      <c r="A14" s="97" t="s">
        <v>1179</v>
      </c>
      <c r="B14" s="1">
        <v>4</v>
      </c>
      <c r="C14" s="12" t="s">
        <v>232</v>
      </c>
      <c r="D14" s="712">
        <v>4</v>
      </c>
      <c r="E14" s="19">
        <v>11581886</v>
      </c>
      <c r="F14" s="74"/>
      <c r="G14" s="1"/>
      <c r="H14" s="1"/>
      <c r="I14" s="22"/>
      <c r="J14" s="74"/>
      <c r="K14" s="1"/>
      <c r="L14" s="1"/>
      <c r="M14" s="22"/>
      <c r="N14" s="74"/>
      <c r="O14" s="1"/>
      <c r="P14" s="1"/>
      <c r="Q14" s="22"/>
      <c r="R14" s="74"/>
      <c r="S14" s="22"/>
      <c r="T14" s="74"/>
      <c r="U14" s="22"/>
      <c r="V14" s="706">
        <v>78</v>
      </c>
      <c r="W14" s="707"/>
      <c r="X14" s="706">
        <v>81</v>
      </c>
      <c r="Y14" s="707"/>
      <c r="Z14" s="706">
        <v>59</v>
      </c>
      <c r="AA14" s="707"/>
      <c r="AB14" s="74">
        <v>82</v>
      </c>
      <c r="AC14" s="22">
        <v>82</v>
      </c>
      <c r="AD14" s="74">
        <v>73</v>
      </c>
      <c r="AE14" s="22">
        <v>73</v>
      </c>
      <c r="AF14" s="706">
        <v>52</v>
      </c>
      <c r="AG14" s="707">
        <v>53</v>
      </c>
      <c r="AH14" s="74">
        <v>68</v>
      </c>
      <c r="AI14" s="22">
        <v>68</v>
      </c>
      <c r="AJ14" s="74">
        <v>56</v>
      </c>
      <c r="AK14" s="22">
        <v>56</v>
      </c>
      <c r="AL14" s="74">
        <v>52</v>
      </c>
      <c r="AM14" s="22">
        <v>52</v>
      </c>
      <c r="AN14" s="74">
        <v>56</v>
      </c>
      <c r="AO14" s="22">
        <v>56</v>
      </c>
      <c r="AP14" s="74">
        <v>47</v>
      </c>
      <c r="AQ14" s="22">
        <v>47</v>
      </c>
      <c r="AR14" s="74"/>
      <c r="AS14" s="22"/>
      <c r="AT14" s="74">
        <v>64</v>
      </c>
      <c r="AU14" s="22">
        <v>64</v>
      </c>
      <c r="AV14" s="74"/>
      <c r="AW14" s="22"/>
      <c r="AX14" s="74">
        <v>79</v>
      </c>
      <c r="AY14" s="22">
        <v>79</v>
      </c>
      <c r="AZ14" s="74"/>
      <c r="BA14" s="22"/>
      <c r="BB14" s="74"/>
      <c r="BC14" s="22"/>
      <c r="BD14" s="74"/>
      <c r="BE14" s="22"/>
      <c r="BF14" s="74"/>
      <c r="BG14" s="22"/>
      <c r="BH14" s="74"/>
      <c r="BI14" s="1"/>
      <c r="BJ14" s="1"/>
      <c r="BK14" s="22"/>
      <c r="BL14" s="74"/>
      <c r="BM14" s="22"/>
      <c r="BN14" s="74"/>
      <c r="BO14" s="22"/>
      <c r="BP14" s="74"/>
      <c r="BQ14" s="22"/>
      <c r="BR14" s="74"/>
      <c r="BS14" s="22"/>
      <c r="BT14" s="74"/>
      <c r="BU14" s="22"/>
      <c r="BV14" s="74"/>
      <c r="BW14" s="22"/>
      <c r="BX14" s="74"/>
      <c r="BY14" s="22"/>
      <c r="BZ14" s="74"/>
      <c r="CA14" s="22"/>
      <c r="CB14" s="74"/>
      <c r="CC14" s="22"/>
      <c r="CD14" s="692"/>
      <c r="CE14" s="692"/>
      <c r="CF14" s="12"/>
      <c r="CG14" s="692"/>
      <c r="CH14" s="692"/>
      <c r="CI14" s="693"/>
      <c r="CJ14" s="706">
        <v>175</v>
      </c>
      <c r="CK14" s="707"/>
    </row>
    <row r="15" spans="1:89" ht="15" customHeight="1" x14ac:dyDescent="0.2">
      <c r="A15" s="97" t="s">
        <v>1180</v>
      </c>
      <c r="B15" s="1">
        <v>1</v>
      </c>
      <c r="C15" s="12" t="s">
        <v>1108</v>
      </c>
      <c r="D15" s="17">
        <v>4</v>
      </c>
      <c r="E15" s="19">
        <v>13112653</v>
      </c>
      <c r="F15" s="74"/>
      <c r="G15" s="1"/>
      <c r="H15" s="1"/>
      <c r="I15" s="22"/>
      <c r="J15" s="74"/>
      <c r="K15" s="1"/>
      <c r="L15" s="1"/>
      <c r="M15" s="22"/>
      <c r="N15" s="74"/>
      <c r="O15" s="1"/>
      <c r="P15" s="1"/>
      <c r="Q15" s="22"/>
      <c r="R15" s="74"/>
      <c r="S15" s="22"/>
      <c r="T15" s="74"/>
      <c r="U15" s="22"/>
      <c r="V15" s="74"/>
      <c r="W15" s="22"/>
      <c r="X15" s="74"/>
      <c r="Y15" s="22"/>
      <c r="Z15" s="74"/>
      <c r="AA15" s="22"/>
      <c r="AB15" s="74"/>
      <c r="AC15" s="22"/>
      <c r="AD15" s="74"/>
      <c r="AE15" s="22"/>
      <c r="AF15" s="74"/>
      <c r="AG15" s="22"/>
      <c r="AH15" s="74"/>
      <c r="AI15" s="22"/>
      <c r="AJ15" s="74"/>
      <c r="AK15" s="22"/>
      <c r="AL15" s="74"/>
      <c r="AM15" s="22"/>
      <c r="AN15" s="706">
        <v>58</v>
      </c>
      <c r="AO15" s="707"/>
      <c r="AP15" s="74"/>
      <c r="AQ15" s="22"/>
      <c r="AR15" s="74"/>
      <c r="AS15" s="22"/>
      <c r="AT15" s="74"/>
      <c r="AU15" s="22"/>
      <c r="AV15" s="74"/>
      <c r="AW15" s="22"/>
      <c r="AX15" s="706">
        <v>66</v>
      </c>
      <c r="AY15" s="707"/>
      <c r="AZ15" s="74"/>
      <c r="BA15" s="22"/>
      <c r="BB15" s="74"/>
      <c r="BC15" s="22"/>
      <c r="BD15" s="74"/>
      <c r="BE15" s="22"/>
      <c r="BF15" s="74"/>
      <c r="BG15" s="22"/>
      <c r="BH15" s="74"/>
      <c r="BI15" s="1"/>
      <c r="BJ15" s="1"/>
      <c r="BK15" s="22"/>
      <c r="BL15" s="74"/>
      <c r="BM15" s="22"/>
      <c r="BN15" s="74"/>
      <c r="BO15" s="22"/>
      <c r="BP15" s="74"/>
      <c r="BQ15" s="22"/>
      <c r="BR15" s="74"/>
      <c r="BS15" s="22"/>
      <c r="BT15" s="74"/>
      <c r="BU15" s="22"/>
      <c r="BV15" s="74"/>
      <c r="BW15" s="22"/>
      <c r="BX15" s="74"/>
      <c r="BY15" s="22"/>
      <c r="BZ15" s="74"/>
      <c r="CA15" s="22"/>
      <c r="CB15" s="74"/>
      <c r="CC15" s="22"/>
      <c r="CD15" s="692"/>
      <c r="CE15" s="692"/>
      <c r="CF15" s="12"/>
      <c r="CG15" s="692"/>
      <c r="CH15" s="692"/>
      <c r="CI15" s="693"/>
      <c r="CJ15" s="706">
        <v>140</v>
      </c>
      <c r="CK15" s="707"/>
    </row>
    <row r="16" spans="1:89" ht="15" customHeight="1" x14ac:dyDescent="0.2">
      <c r="A16" s="97" t="s">
        <v>1177</v>
      </c>
      <c r="B16" s="1">
        <v>2</v>
      </c>
      <c r="C16" s="12" t="s">
        <v>1051</v>
      </c>
      <c r="D16" s="712">
        <v>4</v>
      </c>
      <c r="E16" s="19">
        <v>12979189</v>
      </c>
      <c r="F16" s="74"/>
      <c r="G16" s="1"/>
      <c r="H16" s="1"/>
      <c r="I16" s="22"/>
      <c r="J16" s="74"/>
      <c r="K16" s="1"/>
      <c r="L16" s="1"/>
      <c r="M16" s="22"/>
      <c r="N16" s="74"/>
      <c r="O16" s="1"/>
      <c r="P16" s="1"/>
      <c r="Q16" s="22"/>
      <c r="R16" s="74"/>
      <c r="S16" s="22"/>
      <c r="T16" s="74"/>
      <c r="U16" s="22"/>
      <c r="V16" s="74"/>
      <c r="W16" s="22"/>
      <c r="X16" s="74"/>
      <c r="Y16" s="22"/>
      <c r="Z16" s="74"/>
      <c r="AA16" s="22"/>
      <c r="AB16" s="74"/>
      <c r="AC16" s="22"/>
      <c r="AD16" s="74"/>
      <c r="AE16" s="22"/>
      <c r="AF16" s="74"/>
      <c r="AG16" s="22"/>
      <c r="AH16" s="74"/>
      <c r="AI16" s="22"/>
      <c r="AJ16" s="74"/>
      <c r="AK16" s="22"/>
      <c r="AL16" s="74"/>
      <c r="AM16" s="22"/>
      <c r="AN16" s="706">
        <v>60</v>
      </c>
      <c r="AO16" s="707"/>
      <c r="AP16" s="706">
        <v>62</v>
      </c>
      <c r="AQ16" s="707"/>
      <c r="AR16" s="74"/>
      <c r="AS16" s="22"/>
      <c r="AT16" s="706">
        <v>65</v>
      </c>
      <c r="AU16" s="707"/>
      <c r="AV16" s="74"/>
      <c r="AW16" s="22"/>
      <c r="AX16" s="74">
        <v>67</v>
      </c>
      <c r="AY16" s="22">
        <v>67</v>
      </c>
      <c r="AZ16" s="74"/>
      <c r="BA16" s="22"/>
      <c r="BB16" s="74"/>
      <c r="BC16" s="22"/>
      <c r="BD16" s="74"/>
      <c r="BE16" s="22"/>
      <c r="BF16" s="74"/>
      <c r="BG16" s="22"/>
      <c r="BH16" s="74"/>
      <c r="BI16" s="1"/>
      <c r="BJ16" s="1"/>
      <c r="BK16" s="22"/>
      <c r="BL16" s="74"/>
      <c r="BM16" s="22"/>
      <c r="BN16" s="74"/>
      <c r="BO16" s="22"/>
      <c r="BP16" s="74"/>
      <c r="BQ16" s="22"/>
      <c r="BR16" s="74"/>
      <c r="BS16" s="22"/>
      <c r="BT16" s="74"/>
      <c r="BU16" s="22"/>
      <c r="BV16" s="74"/>
      <c r="BW16" s="22"/>
      <c r="BX16" s="74"/>
      <c r="BY16" s="22"/>
      <c r="BZ16" s="74"/>
      <c r="CA16" s="22"/>
      <c r="CB16" s="74"/>
      <c r="CC16" s="22"/>
      <c r="CD16" s="692"/>
      <c r="CE16" s="692"/>
      <c r="CF16" s="12"/>
      <c r="CG16" s="692"/>
      <c r="CH16" s="692"/>
      <c r="CI16" s="693"/>
      <c r="CJ16" s="706">
        <v>175</v>
      </c>
      <c r="CK16" s="707"/>
    </row>
    <row r="17" spans="1:89" ht="15" customHeight="1" x14ac:dyDescent="0.2">
      <c r="A17" s="97" t="s">
        <v>1177</v>
      </c>
      <c r="B17" s="1">
        <v>3</v>
      </c>
      <c r="C17" s="12" t="s">
        <v>1056</v>
      </c>
      <c r="D17" s="712">
        <v>4</v>
      </c>
      <c r="E17" s="19">
        <v>12979215</v>
      </c>
      <c r="F17" s="74"/>
      <c r="G17" s="1"/>
      <c r="H17" s="1"/>
      <c r="I17" s="22"/>
      <c r="J17" s="74"/>
      <c r="K17" s="1"/>
      <c r="L17" s="1"/>
      <c r="M17" s="22"/>
      <c r="N17" s="74"/>
      <c r="O17" s="1"/>
      <c r="P17" s="1"/>
      <c r="Q17" s="22"/>
      <c r="R17" s="74"/>
      <c r="S17" s="22"/>
      <c r="T17" s="74"/>
      <c r="U17" s="22"/>
      <c r="V17" s="74"/>
      <c r="W17" s="22"/>
      <c r="X17" s="74"/>
      <c r="Y17" s="22"/>
      <c r="Z17" s="74"/>
      <c r="AA17" s="22"/>
      <c r="AB17" s="74"/>
      <c r="AC17" s="22"/>
      <c r="AD17" s="74"/>
      <c r="AE17" s="22"/>
      <c r="AF17" s="74"/>
      <c r="AG17" s="22"/>
      <c r="AH17" s="74"/>
      <c r="AI17" s="22"/>
      <c r="AJ17" s="74"/>
      <c r="AK17" s="22"/>
      <c r="AL17" s="74"/>
      <c r="AM17" s="22"/>
      <c r="AN17" s="706">
        <v>60</v>
      </c>
      <c r="AO17" s="707"/>
      <c r="AP17" s="706">
        <v>53</v>
      </c>
      <c r="AQ17" s="707"/>
      <c r="AR17" s="74"/>
      <c r="AS17" s="22"/>
      <c r="AT17" s="706">
        <v>77</v>
      </c>
      <c r="AU17" s="707"/>
      <c r="AV17" s="74"/>
      <c r="AW17" s="22"/>
      <c r="AX17" s="74">
        <v>66</v>
      </c>
      <c r="AY17" s="22">
        <v>66</v>
      </c>
      <c r="AZ17" s="74"/>
      <c r="BA17" s="22"/>
      <c r="BB17" s="74"/>
      <c r="BC17" s="22"/>
      <c r="BD17" s="74"/>
      <c r="BE17" s="22"/>
      <c r="BF17" s="74"/>
      <c r="BG17" s="22"/>
      <c r="BH17" s="74"/>
      <c r="BI17" s="1"/>
      <c r="BJ17" s="1"/>
      <c r="BK17" s="22"/>
      <c r="BL17" s="74"/>
      <c r="BM17" s="22"/>
      <c r="BN17" s="74"/>
      <c r="BO17" s="22"/>
      <c r="BP17" s="74"/>
      <c r="BQ17" s="22"/>
      <c r="BR17" s="74"/>
      <c r="BS17" s="22"/>
      <c r="BT17" s="74"/>
      <c r="BU17" s="22"/>
      <c r="BV17" s="74"/>
      <c r="BW17" s="22"/>
      <c r="BX17" s="74"/>
      <c r="BY17" s="22"/>
      <c r="BZ17" s="74"/>
      <c r="CA17" s="22"/>
      <c r="CB17" s="74"/>
      <c r="CC17" s="22"/>
      <c r="CD17" s="692"/>
      <c r="CE17" s="692"/>
      <c r="CF17" s="12"/>
      <c r="CG17" s="692"/>
      <c r="CH17" s="692"/>
      <c r="CI17" s="693"/>
      <c r="CJ17" s="706">
        <v>175</v>
      </c>
      <c r="CK17" s="707"/>
    </row>
    <row r="18" spans="1:89" ht="15" customHeight="1" x14ac:dyDescent="0.2">
      <c r="A18" s="97" t="s">
        <v>1177</v>
      </c>
      <c r="B18" s="1">
        <v>4</v>
      </c>
      <c r="C18" s="12" t="s">
        <v>1061</v>
      </c>
      <c r="D18" s="712">
        <v>4</v>
      </c>
      <c r="E18" s="19">
        <v>12979237</v>
      </c>
      <c r="F18" s="74"/>
      <c r="G18" s="1"/>
      <c r="H18" s="1"/>
      <c r="I18" s="22"/>
      <c r="J18" s="74"/>
      <c r="K18" s="1"/>
      <c r="L18" s="1"/>
      <c r="M18" s="22"/>
      <c r="N18" s="74"/>
      <c r="O18" s="1"/>
      <c r="P18" s="1"/>
      <c r="Q18" s="22"/>
      <c r="R18" s="74"/>
      <c r="S18" s="22"/>
      <c r="T18" s="74"/>
      <c r="U18" s="22"/>
      <c r="V18" s="74"/>
      <c r="W18" s="22"/>
      <c r="X18" s="74"/>
      <c r="Y18" s="22"/>
      <c r="Z18" s="74"/>
      <c r="AA18" s="22"/>
      <c r="AB18" s="74"/>
      <c r="AC18" s="22"/>
      <c r="AD18" s="74"/>
      <c r="AE18" s="22"/>
      <c r="AF18" s="74"/>
      <c r="AG18" s="22"/>
      <c r="AH18" s="74"/>
      <c r="AI18" s="22"/>
      <c r="AJ18" s="74"/>
      <c r="AK18" s="22"/>
      <c r="AL18" s="74"/>
      <c r="AM18" s="22"/>
      <c r="AN18" s="706">
        <v>51</v>
      </c>
      <c r="AO18" s="707"/>
      <c r="AP18" s="706">
        <v>50</v>
      </c>
      <c r="AQ18" s="707"/>
      <c r="AR18" s="74"/>
      <c r="AS18" s="22"/>
      <c r="AT18" s="706">
        <v>44</v>
      </c>
      <c r="AU18" s="707"/>
      <c r="AV18" s="74"/>
      <c r="AW18" s="22"/>
      <c r="AX18" s="74">
        <v>54</v>
      </c>
      <c r="AY18" s="22">
        <v>54</v>
      </c>
      <c r="AZ18" s="74"/>
      <c r="BA18" s="22"/>
      <c r="BB18" s="74"/>
      <c r="BC18" s="22"/>
      <c r="BD18" s="74"/>
      <c r="BE18" s="22"/>
      <c r="BF18" s="74"/>
      <c r="BG18" s="22"/>
      <c r="BH18" s="74"/>
      <c r="BI18" s="1"/>
      <c r="BJ18" s="1"/>
      <c r="BK18" s="22"/>
      <c r="BL18" s="74"/>
      <c r="BM18" s="22"/>
      <c r="BN18" s="74"/>
      <c r="BO18" s="22"/>
      <c r="BP18" s="74"/>
      <c r="BQ18" s="22"/>
      <c r="BR18" s="74"/>
      <c r="BS18" s="22"/>
      <c r="BT18" s="74"/>
      <c r="BU18" s="22"/>
      <c r="BV18" s="74"/>
      <c r="BW18" s="22"/>
      <c r="BX18" s="74"/>
      <c r="BY18" s="22"/>
      <c r="BZ18" s="74"/>
      <c r="CA18" s="22"/>
      <c r="CB18" s="74"/>
      <c r="CC18" s="22"/>
      <c r="CD18" s="692"/>
      <c r="CE18" s="692"/>
      <c r="CF18" s="12"/>
      <c r="CG18" s="692"/>
      <c r="CH18" s="692"/>
      <c r="CI18" s="693"/>
      <c r="CJ18" s="706">
        <v>175</v>
      </c>
      <c r="CK18" s="707"/>
    </row>
    <row r="19" spans="1:89" ht="15" customHeight="1" x14ac:dyDescent="0.2">
      <c r="A19" s="97" t="s">
        <v>1177</v>
      </c>
      <c r="B19" s="1">
        <v>5</v>
      </c>
      <c r="C19" s="12" t="s">
        <v>1066</v>
      </c>
      <c r="D19" s="712">
        <v>4</v>
      </c>
      <c r="E19" s="19">
        <v>12979271</v>
      </c>
      <c r="F19" s="74"/>
      <c r="G19" s="1"/>
      <c r="H19" s="1"/>
      <c r="I19" s="22"/>
      <c r="J19" s="74"/>
      <c r="K19" s="1"/>
      <c r="L19" s="1"/>
      <c r="M19" s="22"/>
      <c r="N19" s="74"/>
      <c r="O19" s="1"/>
      <c r="P19" s="1"/>
      <c r="Q19" s="22"/>
      <c r="R19" s="74"/>
      <c r="S19" s="22"/>
      <c r="T19" s="74"/>
      <c r="U19" s="22"/>
      <c r="V19" s="74"/>
      <c r="W19" s="22"/>
      <c r="X19" s="74"/>
      <c r="Y19" s="22"/>
      <c r="Z19" s="74"/>
      <c r="AA19" s="22"/>
      <c r="AB19" s="74"/>
      <c r="AC19" s="22"/>
      <c r="AD19" s="74"/>
      <c r="AE19" s="22"/>
      <c r="AF19" s="74"/>
      <c r="AG19" s="22"/>
      <c r="AH19" s="74"/>
      <c r="AI19" s="22"/>
      <c r="AJ19" s="74"/>
      <c r="AK19" s="22"/>
      <c r="AL19" s="74"/>
      <c r="AM19" s="22"/>
      <c r="AN19" s="706">
        <v>46</v>
      </c>
      <c r="AO19" s="707"/>
      <c r="AP19" s="706">
        <v>58</v>
      </c>
      <c r="AQ19" s="707"/>
      <c r="AR19" s="74"/>
      <c r="AS19" s="22"/>
      <c r="AT19" s="706">
        <v>30</v>
      </c>
      <c r="AU19" s="707"/>
      <c r="AV19" s="74"/>
      <c r="AW19" s="22"/>
      <c r="AX19" s="74">
        <v>52</v>
      </c>
      <c r="AY19" s="22">
        <v>52</v>
      </c>
      <c r="AZ19" s="74"/>
      <c r="BA19" s="22"/>
      <c r="BB19" s="74"/>
      <c r="BC19" s="22"/>
      <c r="BD19" s="74"/>
      <c r="BE19" s="22"/>
      <c r="BF19" s="74"/>
      <c r="BG19" s="22"/>
      <c r="BH19" s="74"/>
      <c r="BI19" s="1"/>
      <c r="BJ19" s="1"/>
      <c r="BK19" s="22"/>
      <c r="BL19" s="74"/>
      <c r="BM19" s="22"/>
      <c r="BN19" s="74"/>
      <c r="BO19" s="22"/>
      <c r="BP19" s="74"/>
      <c r="BQ19" s="22"/>
      <c r="BR19" s="74"/>
      <c r="BS19" s="22"/>
      <c r="BT19" s="74"/>
      <c r="BU19" s="22"/>
      <c r="BV19" s="74"/>
      <c r="BW19" s="22"/>
      <c r="BX19" s="74"/>
      <c r="BY19" s="22"/>
      <c r="BZ19" s="74"/>
      <c r="CA19" s="22"/>
      <c r="CB19" s="74"/>
      <c r="CC19" s="22"/>
      <c r="CD19" s="692"/>
      <c r="CE19" s="692"/>
      <c r="CF19" s="12"/>
      <c r="CG19" s="692"/>
      <c r="CH19" s="692"/>
      <c r="CI19" s="693"/>
      <c r="CJ19" s="706">
        <v>160</v>
      </c>
      <c r="CK19" s="707"/>
    </row>
    <row r="20" spans="1:89" ht="15" customHeight="1" x14ac:dyDescent="0.2">
      <c r="A20" s="97" t="s">
        <v>1177</v>
      </c>
      <c r="B20" s="1">
        <v>6</v>
      </c>
      <c r="C20" s="12" t="s">
        <v>1092</v>
      </c>
      <c r="D20" s="712">
        <v>4</v>
      </c>
      <c r="E20" s="19">
        <v>12979293</v>
      </c>
      <c r="F20" s="74"/>
      <c r="G20" s="1"/>
      <c r="H20" s="1"/>
      <c r="I20" s="22"/>
      <c r="J20" s="74"/>
      <c r="K20" s="1"/>
      <c r="L20" s="1"/>
      <c r="M20" s="22"/>
      <c r="N20" s="74"/>
      <c r="O20" s="1"/>
      <c r="P20" s="1"/>
      <c r="Q20" s="22"/>
      <c r="R20" s="74"/>
      <c r="S20" s="22"/>
      <c r="T20" s="74"/>
      <c r="U20" s="22"/>
      <c r="V20" s="74"/>
      <c r="W20" s="22"/>
      <c r="X20" s="74"/>
      <c r="Y20" s="22"/>
      <c r="Z20" s="74"/>
      <c r="AA20" s="22"/>
      <c r="AB20" s="74"/>
      <c r="AC20" s="22"/>
      <c r="AD20" s="74"/>
      <c r="AE20" s="22"/>
      <c r="AF20" s="74"/>
      <c r="AG20" s="22"/>
      <c r="AH20" s="74"/>
      <c r="AI20" s="22"/>
      <c r="AJ20" s="74"/>
      <c r="AK20" s="22"/>
      <c r="AL20" s="74"/>
      <c r="AM20" s="22"/>
      <c r="AN20" s="706">
        <v>68</v>
      </c>
      <c r="AO20" s="707"/>
      <c r="AP20" s="706">
        <v>53</v>
      </c>
      <c r="AQ20" s="707"/>
      <c r="AR20" s="74"/>
      <c r="AS20" s="22"/>
      <c r="AT20" s="706">
        <v>75</v>
      </c>
      <c r="AU20" s="707"/>
      <c r="AV20" s="74"/>
      <c r="AW20" s="22"/>
      <c r="AX20" s="74">
        <v>69</v>
      </c>
      <c r="AY20" s="22">
        <v>69</v>
      </c>
      <c r="AZ20" s="74"/>
      <c r="BA20" s="22"/>
      <c r="BB20" s="74"/>
      <c r="BC20" s="22"/>
      <c r="BD20" s="74"/>
      <c r="BE20" s="22"/>
      <c r="BF20" s="74"/>
      <c r="BG20" s="22"/>
      <c r="BH20" s="74"/>
      <c r="BI20" s="1"/>
      <c r="BJ20" s="1"/>
      <c r="BK20" s="22"/>
      <c r="BL20" s="74"/>
      <c r="BM20" s="22"/>
      <c r="BN20" s="74"/>
      <c r="BO20" s="22"/>
      <c r="BP20" s="74"/>
      <c r="BQ20" s="22"/>
      <c r="BR20" s="74"/>
      <c r="BS20" s="22"/>
      <c r="BT20" s="74"/>
      <c r="BU20" s="22"/>
      <c r="BV20" s="74"/>
      <c r="BW20" s="22"/>
      <c r="BX20" s="74"/>
      <c r="BY20" s="22"/>
      <c r="BZ20" s="74"/>
      <c r="CA20" s="22"/>
      <c r="CB20" s="74"/>
      <c r="CC20" s="22"/>
      <c r="CD20" s="692"/>
      <c r="CE20" s="692"/>
      <c r="CF20" s="12"/>
      <c r="CG20" s="692"/>
      <c r="CH20" s="692"/>
      <c r="CI20" s="693"/>
      <c r="CJ20" s="706">
        <v>175</v>
      </c>
      <c r="CK20" s="707"/>
    </row>
    <row r="21" spans="1:89" ht="15" customHeight="1" x14ac:dyDescent="0.2">
      <c r="A21" s="97" t="s">
        <v>1177</v>
      </c>
      <c r="B21" s="1">
        <v>7</v>
      </c>
      <c r="C21" s="12" t="s">
        <v>1071</v>
      </c>
      <c r="D21" s="712">
        <v>4</v>
      </c>
      <c r="E21" s="19">
        <v>12979307</v>
      </c>
      <c r="F21" s="74"/>
      <c r="G21" s="1"/>
      <c r="H21" s="1"/>
      <c r="I21" s="22"/>
      <c r="J21" s="74"/>
      <c r="K21" s="1"/>
      <c r="L21" s="1"/>
      <c r="M21" s="22"/>
      <c r="N21" s="74"/>
      <c r="O21" s="1"/>
      <c r="P21" s="1"/>
      <c r="Q21" s="22"/>
      <c r="R21" s="74"/>
      <c r="S21" s="22"/>
      <c r="T21" s="74"/>
      <c r="U21" s="22"/>
      <c r="V21" s="74"/>
      <c r="W21" s="22"/>
      <c r="X21" s="74"/>
      <c r="Y21" s="22"/>
      <c r="Z21" s="74"/>
      <c r="AA21" s="22"/>
      <c r="AB21" s="74"/>
      <c r="AC21" s="22"/>
      <c r="AD21" s="74"/>
      <c r="AE21" s="22"/>
      <c r="AF21" s="74"/>
      <c r="AG21" s="22"/>
      <c r="AH21" s="74"/>
      <c r="AI21" s="22"/>
      <c r="AJ21" s="74"/>
      <c r="AK21" s="22"/>
      <c r="AL21" s="74"/>
      <c r="AM21" s="22"/>
      <c r="AN21" s="706">
        <v>63</v>
      </c>
      <c r="AO21" s="707"/>
      <c r="AP21" s="706">
        <v>62</v>
      </c>
      <c r="AQ21" s="707"/>
      <c r="AR21" s="74"/>
      <c r="AS21" s="22"/>
      <c r="AT21" s="706">
        <v>60</v>
      </c>
      <c r="AU21" s="707"/>
      <c r="AV21" s="74"/>
      <c r="AW21" s="22"/>
      <c r="AX21" s="74">
        <v>68</v>
      </c>
      <c r="AY21" s="22">
        <v>68</v>
      </c>
      <c r="AZ21" s="74"/>
      <c r="BA21" s="22"/>
      <c r="BB21" s="74"/>
      <c r="BC21" s="22"/>
      <c r="BD21" s="74"/>
      <c r="BE21" s="22"/>
      <c r="BF21" s="74"/>
      <c r="BG21" s="22"/>
      <c r="BH21" s="74"/>
      <c r="BI21" s="1"/>
      <c r="BJ21" s="1"/>
      <c r="BK21" s="22"/>
      <c r="BL21" s="74"/>
      <c r="BM21" s="22"/>
      <c r="BN21" s="74"/>
      <c r="BO21" s="22"/>
      <c r="BP21" s="74"/>
      <c r="BQ21" s="22"/>
      <c r="BR21" s="74"/>
      <c r="BS21" s="22"/>
      <c r="BT21" s="74"/>
      <c r="BU21" s="22"/>
      <c r="BV21" s="74"/>
      <c r="BW21" s="22"/>
      <c r="BX21" s="74"/>
      <c r="BY21" s="22"/>
      <c r="BZ21" s="74"/>
      <c r="CA21" s="22"/>
      <c r="CB21" s="74"/>
      <c r="CC21" s="22"/>
      <c r="CD21" s="692"/>
      <c r="CE21" s="692"/>
      <c r="CF21" s="12"/>
      <c r="CG21" s="692"/>
      <c r="CH21" s="692"/>
      <c r="CI21" s="693"/>
      <c r="CJ21" s="706">
        <v>175</v>
      </c>
      <c r="CK21" s="707"/>
    </row>
    <row r="22" spans="1:89" ht="15" customHeight="1" x14ac:dyDescent="0.2">
      <c r="A22" s="97" t="s">
        <v>1177</v>
      </c>
      <c r="B22" s="1">
        <v>8</v>
      </c>
      <c r="C22" s="12" t="s">
        <v>1076</v>
      </c>
      <c r="D22" s="712">
        <v>4</v>
      </c>
      <c r="E22" s="19">
        <v>12979318</v>
      </c>
      <c r="F22" s="74"/>
      <c r="G22" s="1"/>
      <c r="H22" s="1"/>
      <c r="I22" s="22"/>
      <c r="J22" s="74"/>
      <c r="K22" s="1"/>
      <c r="L22" s="1"/>
      <c r="M22" s="22"/>
      <c r="N22" s="74"/>
      <c r="O22" s="1"/>
      <c r="P22" s="1"/>
      <c r="Q22" s="22"/>
      <c r="R22" s="74"/>
      <c r="S22" s="22"/>
      <c r="T22" s="74"/>
      <c r="U22" s="22"/>
      <c r="V22" s="74"/>
      <c r="W22" s="22"/>
      <c r="X22" s="74"/>
      <c r="Y22" s="22"/>
      <c r="Z22" s="74"/>
      <c r="AA22" s="22"/>
      <c r="AB22" s="74"/>
      <c r="AC22" s="22"/>
      <c r="AD22" s="74"/>
      <c r="AE22" s="22"/>
      <c r="AF22" s="74"/>
      <c r="AG22" s="22"/>
      <c r="AH22" s="74"/>
      <c r="AI22" s="22"/>
      <c r="AJ22" s="74"/>
      <c r="AK22" s="22"/>
      <c r="AL22" s="74"/>
      <c r="AM22" s="22"/>
      <c r="AN22" s="706">
        <v>67</v>
      </c>
      <c r="AO22" s="707"/>
      <c r="AP22" s="706">
        <v>68</v>
      </c>
      <c r="AQ22" s="707"/>
      <c r="AR22" s="74"/>
      <c r="AS22" s="22"/>
      <c r="AT22" s="706">
        <v>58</v>
      </c>
      <c r="AU22" s="707"/>
      <c r="AV22" s="74"/>
      <c r="AW22" s="22"/>
      <c r="AX22" s="74">
        <v>76</v>
      </c>
      <c r="AY22" s="22">
        <v>76</v>
      </c>
      <c r="AZ22" s="74"/>
      <c r="BA22" s="22"/>
      <c r="BB22" s="74"/>
      <c r="BC22" s="22"/>
      <c r="BD22" s="74"/>
      <c r="BE22" s="22"/>
      <c r="BF22" s="74"/>
      <c r="BG22" s="22"/>
      <c r="BH22" s="74"/>
      <c r="BI22" s="1"/>
      <c r="BJ22" s="1"/>
      <c r="BK22" s="22"/>
      <c r="BL22" s="74"/>
      <c r="BM22" s="22"/>
      <c r="BN22" s="74"/>
      <c r="BO22" s="22"/>
      <c r="BP22" s="74"/>
      <c r="BQ22" s="22"/>
      <c r="BR22" s="74"/>
      <c r="BS22" s="22"/>
      <c r="BT22" s="74"/>
      <c r="BU22" s="22"/>
      <c r="BV22" s="74"/>
      <c r="BW22" s="22"/>
      <c r="BX22" s="74"/>
      <c r="BY22" s="22"/>
      <c r="BZ22" s="74"/>
      <c r="CA22" s="22"/>
      <c r="CB22" s="74"/>
      <c r="CC22" s="22"/>
      <c r="CD22" s="692"/>
      <c r="CE22" s="692"/>
      <c r="CF22" s="12"/>
      <c r="CG22" s="692"/>
      <c r="CH22" s="692"/>
      <c r="CI22" s="693"/>
      <c r="CJ22" s="706">
        <v>175</v>
      </c>
      <c r="CK22" s="707"/>
    </row>
    <row r="23" spans="1:89" ht="15" customHeight="1" x14ac:dyDescent="0.2">
      <c r="A23" s="97" t="s">
        <v>1177</v>
      </c>
      <c r="B23" s="1">
        <v>9</v>
      </c>
      <c r="C23" s="12" t="s">
        <v>1081</v>
      </c>
      <c r="D23" s="712">
        <v>4</v>
      </c>
      <c r="E23" s="19">
        <v>12979341</v>
      </c>
      <c r="F23" s="74"/>
      <c r="G23" s="1"/>
      <c r="H23" s="1"/>
      <c r="I23" s="22"/>
      <c r="J23" s="74"/>
      <c r="K23" s="1"/>
      <c r="L23" s="1"/>
      <c r="M23" s="22"/>
      <c r="N23" s="74"/>
      <c r="O23" s="1"/>
      <c r="P23" s="1"/>
      <c r="Q23" s="22"/>
      <c r="R23" s="74"/>
      <c r="S23" s="22"/>
      <c r="T23" s="74"/>
      <c r="U23" s="22"/>
      <c r="V23" s="74"/>
      <c r="W23" s="22"/>
      <c r="X23" s="74"/>
      <c r="Y23" s="22"/>
      <c r="Z23" s="74"/>
      <c r="AA23" s="22"/>
      <c r="AB23" s="74"/>
      <c r="AC23" s="22"/>
      <c r="AD23" s="74"/>
      <c r="AE23" s="22"/>
      <c r="AF23" s="74"/>
      <c r="AG23" s="22"/>
      <c r="AH23" s="74"/>
      <c r="AI23" s="22"/>
      <c r="AJ23" s="74"/>
      <c r="AK23" s="22"/>
      <c r="AL23" s="74"/>
      <c r="AM23" s="22"/>
      <c r="AN23" s="706">
        <v>64</v>
      </c>
      <c r="AO23" s="707"/>
      <c r="AP23" s="706">
        <v>54</v>
      </c>
      <c r="AQ23" s="707"/>
      <c r="AR23" s="74"/>
      <c r="AS23" s="22"/>
      <c r="AT23" s="706">
        <v>77</v>
      </c>
      <c r="AU23" s="707"/>
      <c r="AV23" s="74"/>
      <c r="AW23" s="22"/>
      <c r="AX23" s="74">
        <v>66</v>
      </c>
      <c r="AY23" s="22">
        <v>66</v>
      </c>
      <c r="AZ23" s="74"/>
      <c r="BA23" s="22"/>
      <c r="BB23" s="74"/>
      <c r="BC23" s="22"/>
      <c r="BD23" s="74"/>
      <c r="BE23" s="22"/>
      <c r="BF23" s="74"/>
      <c r="BG23" s="22"/>
      <c r="BH23" s="74"/>
      <c r="BI23" s="1"/>
      <c r="BJ23" s="1"/>
      <c r="BK23" s="22"/>
      <c r="BL23" s="74"/>
      <c r="BM23" s="22"/>
      <c r="BN23" s="74"/>
      <c r="BO23" s="22"/>
      <c r="BP23" s="74"/>
      <c r="BQ23" s="22"/>
      <c r="BR23" s="74"/>
      <c r="BS23" s="22"/>
      <c r="BT23" s="74"/>
      <c r="BU23" s="22"/>
      <c r="BV23" s="74"/>
      <c r="BW23" s="22"/>
      <c r="BX23" s="74"/>
      <c r="BY23" s="22"/>
      <c r="BZ23" s="74"/>
      <c r="CA23" s="22"/>
      <c r="CB23" s="74"/>
      <c r="CC23" s="22"/>
      <c r="CD23" s="692"/>
      <c r="CE23" s="692"/>
      <c r="CF23" s="12"/>
      <c r="CG23" s="692"/>
      <c r="CH23" s="692"/>
      <c r="CI23" s="693"/>
      <c r="CJ23" s="706">
        <v>175</v>
      </c>
      <c r="CK23" s="707"/>
    </row>
    <row r="24" spans="1:89" ht="15" customHeight="1" x14ac:dyDescent="0.2">
      <c r="A24" s="97" t="s">
        <v>1177</v>
      </c>
      <c r="B24" s="1">
        <v>10</v>
      </c>
      <c r="C24" s="12" t="s">
        <v>1085</v>
      </c>
      <c r="D24" s="712">
        <v>4</v>
      </c>
      <c r="E24" s="19">
        <v>12979352</v>
      </c>
      <c r="F24" s="74"/>
      <c r="G24" s="1"/>
      <c r="H24" s="1"/>
      <c r="I24" s="22"/>
      <c r="J24" s="74"/>
      <c r="K24" s="1"/>
      <c r="L24" s="1"/>
      <c r="M24" s="22"/>
      <c r="N24" s="74"/>
      <c r="O24" s="1"/>
      <c r="P24" s="1"/>
      <c r="Q24" s="22"/>
      <c r="R24" s="74"/>
      <c r="S24" s="22"/>
      <c r="T24" s="74"/>
      <c r="U24" s="22"/>
      <c r="V24" s="74"/>
      <c r="W24" s="22"/>
      <c r="X24" s="74"/>
      <c r="Y24" s="22"/>
      <c r="Z24" s="74"/>
      <c r="AA24" s="22"/>
      <c r="AB24" s="74"/>
      <c r="AC24" s="22"/>
      <c r="AD24" s="74"/>
      <c r="AE24" s="22"/>
      <c r="AF24" s="74"/>
      <c r="AG24" s="22"/>
      <c r="AH24" s="74"/>
      <c r="AI24" s="22"/>
      <c r="AJ24" s="74"/>
      <c r="AK24" s="22"/>
      <c r="AL24" s="74"/>
      <c r="AM24" s="22"/>
      <c r="AN24" s="706">
        <v>62</v>
      </c>
      <c r="AO24" s="707"/>
      <c r="AP24" s="706">
        <v>59</v>
      </c>
      <c r="AQ24" s="707"/>
      <c r="AR24" s="74"/>
      <c r="AS24" s="22"/>
      <c r="AT24" s="706">
        <v>59</v>
      </c>
      <c r="AU24" s="707"/>
      <c r="AV24" s="74"/>
      <c r="AW24" s="22"/>
      <c r="AX24" s="74">
        <v>69</v>
      </c>
      <c r="AY24" s="22">
        <v>69</v>
      </c>
      <c r="AZ24" s="74"/>
      <c r="BA24" s="22"/>
      <c r="BB24" s="74"/>
      <c r="BC24" s="22"/>
      <c r="BD24" s="74"/>
      <c r="BE24" s="22"/>
      <c r="BF24" s="74"/>
      <c r="BG24" s="22"/>
      <c r="BH24" s="74"/>
      <c r="BI24" s="1"/>
      <c r="BJ24" s="1"/>
      <c r="BK24" s="22"/>
      <c r="BL24" s="74"/>
      <c r="BM24" s="22"/>
      <c r="BN24" s="74"/>
      <c r="BO24" s="22"/>
      <c r="BP24" s="74"/>
      <c r="BQ24" s="22"/>
      <c r="BR24" s="74"/>
      <c r="BS24" s="22"/>
      <c r="BT24" s="74"/>
      <c r="BU24" s="22"/>
      <c r="BV24" s="74"/>
      <c r="BW24" s="22"/>
      <c r="BX24" s="74"/>
      <c r="BY24" s="22"/>
      <c r="BZ24" s="74"/>
      <c r="CA24" s="22"/>
      <c r="CB24" s="74"/>
      <c r="CC24" s="22"/>
      <c r="CD24" s="692"/>
      <c r="CE24" s="692"/>
      <c r="CF24" s="12"/>
      <c r="CG24" s="692"/>
      <c r="CH24" s="692"/>
      <c r="CI24" s="693"/>
      <c r="CJ24" s="706">
        <v>175</v>
      </c>
      <c r="CK24" s="707"/>
    </row>
    <row r="25" spans="1:89" ht="15" customHeight="1" x14ac:dyDescent="0.2">
      <c r="B25" s="1">
        <v>99</v>
      </c>
      <c r="C25" s="12" t="s">
        <v>184</v>
      </c>
      <c r="D25" s="17"/>
      <c r="E25" s="19"/>
      <c r="F25" s="74"/>
      <c r="G25" s="1"/>
      <c r="H25" s="1"/>
      <c r="I25" s="22"/>
      <c r="J25" s="74"/>
      <c r="K25" s="1"/>
      <c r="L25" s="1"/>
      <c r="M25" s="22"/>
      <c r="N25" s="74"/>
      <c r="O25" s="1"/>
      <c r="P25" s="1"/>
      <c r="Q25" s="22"/>
      <c r="R25" s="74"/>
      <c r="S25" s="22"/>
      <c r="T25" s="74"/>
      <c r="U25" s="22"/>
      <c r="V25" s="74"/>
      <c r="W25" s="22"/>
      <c r="X25" s="74"/>
      <c r="Y25" s="22"/>
      <c r="Z25" s="74"/>
      <c r="AA25" s="22"/>
      <c r="AB25" s="74"/>
      <c r="AC25" s="22"/>
      <c r="AD25" s="74"/>
      <c r="AE25" s="22"/>
      <c r="AF25" s="74"/>
      <c r="AG25" s="22"/>
      <c r="AH25" s="74"/>
      <c r="AI25" s="22"/>
      <c r="AJ25" s="74"/>
      <c r="AK25" s="22"/>
      <c r="AL25" s="74"/>
      <c r="AM25" s="22"/>
      <c r="AN25" s="74"/>
      <c r="AO25" s="22"/>
      <c r="AP25" s="74"/>
      <c r="AQ25" s="22"/>
      <c r="AR25" s="74"/>
      <c r="AS25" s="22"/>
      <c r="AT25" s="74"/>
      <c r="AU25" s="22"/>
      <c r="AV25" s="74"/>
      <c r="AW25" s="22"/>
      <c r="AX25" s="74"/>
      <c r="AY25" s="22"/>
      <c r="AZ25" s="74"/>
      <c r="BA25" s="22"/>
      <c r="BB25" s="74"/>
      <c r="BC25" s="22"/>
      <c r="BD25" s="74"/>
      <c r="BE25" s="22"/>
      <c r="BF25" s="74"/>
      <c r="BG25" s="22"/>
      <c r="BH25" s="74"/>
      <c r="BI25" s="1"/>
      <c r="BJ25" s="1"/>
      <c r="BK25" s="22"/>
      <c r="BL25" s="74"/>
      <c r="BM25" s="22"/>
      <c r="BN25" s="74"/>
      <c r="BO25" s="22"/>
      <c r="BP25" s="74"/>
      <c r="BQ25" s="22"/>
      <c r="BR25" s="74"/>
      <c r="BS25" s="22"/>
      <c r="BT25" s="74"/>
      <c r="BU25" s="22"/>
      <c r="BV25" s="74"/>
      <c r="BW25" s="22"/>
      <c r="BX25" s="74"/>
      <c r="BY25" s="22"/>
      <c r="BZ25" s="74"/>
      <c r="CA25" s="22"/>
      <c r="CB25" s="74"/>
      <c r="CC25" s="22"/>
      <c r="CD25" s="692"/>
      <c r="CE25" s="692"/>
      <c r="CF25" s="12"/>
      <c r="CG25" s="692"/>
      <c r="CH25" s="692"/>
      <c r="CI25" s="693"/>
      <c r="CJ25" s="74">
        <v>0</v>
      </c>
      <c r="CK25" s="22"/>
    </row>
    <row r="26" spans="1:89" ht="15" customHeight="1" x14ac:dyDescent="0.2">
      <c r="A26" s="97" t="s">
        <v>1181</v>
      </c>
      <c r="B26" s="1">
        <v>1</v>
      </c>
      <c r="C26" s="12" t="s">
        <v>239</v>
      </c>
      <c r="D26" s="712">
        <v>5</v>
      </c>
      <c r="E26" s="19">
        <v>12672833</v>
      </c>
      <c r="F26" s="74"/>
      <c r="G26" s="1"/>
      <c r="H26" s="1"/>
      <c r="I26" s="22"/>
      <c r="J26" s="74"/>
      <c r="K26" s="1"/>
      <c r="L26" s="1"/>
      <c r="M26" s="22"/>
      <c r="N26" s="74"/>
      <c r="O26" s="1"/>
      <c r="P26" s="1"/>
      <c r="Q26" s="22"/>
      <c r="R26" s="74"/>
      <c r="S26" s="22"/>
      <c r="T26" s="74"/>
      <c r="U26" s="22"/>
      <c r="V26" s="74"/>
      <c r="W26" s="22"/>
      <c r="X26" s="74"/>
      <c r="Y26" s="22"/>
      <c r="Z26" s="74"/>
      <c r="AA26" s="22"/>
      <c r="AB26" s="74"/>
      <c r="AC26" s="22"/>
      <c r="AD26" s="74"/>
      <c r="AE26" s="22"/>
      <c r="AF26" s="74"/>
      <c r="AG26" s="22"/>
      <c r="AH26" s="74"/>
      <c r="AI26" s="22"/>
      <c r="AJ26" s="74"/>
      <c r="AK26" s="22"/>
      <c r="AL26" s="74"/>
      <c r="AM26" s="22"/>
      <c r="AN26" s="706">
        <v>72</v>
      </c>
      <c r="AO26" s="707"/>
      <c r="AP26" s="706">
        <v>66</v>
      </c>
      <c r="AQ26" s="707"/>
      <c r="AR26" s="74"/>
      <c r="AS26" s="22"/>
      <c r="AT26" s="74">
        <v>79</v>
      </c>
      <c r="AU26" s="22">
        <v>79</v>
      </c>
      <c r="AV26" s="74">
        <v>78</v>
      </c>
      <c r="AW26" s="22">
        <v>78</v>
      </c>
      <c r="AX26" s="74">
        <v>77</v>
      </c>
      <c r="AY26" s="22">
        <v>77</v>
      </c>
      <c r="AZ26" s="74"/>
      <c r="BA26" s="22"/>
      <c r="BB26" s="74"/>
      <c r="BC26" s="22"/>
      <c r="BD26" s="74"/>
      <c r="BE26" s="22"/>
      <c r="BF26" s="74"/>
      <c r="BG26" s="22"/>
      <c r="BH26" s="74"/>
      <c r="BI26" s="1"/>
      <c r="BJ26" s="1"/>
      <c r="BK26" s="22"/>
      <c r="BL26" s="74"/>
      <c r="BM26" s="22"/>
      <c r="BN26" s="74"/>
      <c r="BO26" s="22"/>
      <c r="BP26" s="74"/>
      <c r="BQ26" s="22"/>
      <c r="BR26" s="74"/>
      <c r="BS26" s="22"/>
      <c r="BT26" s="74"/>
      <c r="BU26" s="22"/>
      <c r="BV26" s="74"/>
      <c r="BW26" s="22"/>
      <c r="BX26" s="74"/>
      <c r="BY26" s="22"/>
      <c r="BZ26" s="74"/>
      <c r="CA26" s="22"/>
      <c r="CB26" s="74"/>
      <c r="CC26" s="22"/>
      <c r="CD26" s="692"/>
      <c r="CE26" s="692"/>
      <c r="CF26" s="12"/>
      <c r="CG26" s="692"/>
      <c r="CH26" s="692"/>
      <c r="CI26" s="693"/>
      <c r="CJ26" s="706">
        <v>195</v>
      </c>
      <c r="CK26" s="707"/>
    </row>
    <row r="27" spans="1:89" ht="15" customHeight="1" x14ac:dyDescent="0.2">
      <c r="A27" s="97" t="s">
        <v>1181</v>
      </c>
      <c r="B27" s="1">
        <v>2</v>
      </c>
      <c r="C27" s="12" t="s">
        <v>244</v>
      </c>
      <c r="D27" s="712">
        <v>5</v>
      </c>
      <c r="E27" s="19">
        <v>12672888</v>
      </c>
      <c r="F27" s="74"/>
      <c r="G27" s="1"/>
      <c r="H27" s="1"/>
      <c r="I27" s="22"/>
      <c r="J27" s="74"/>
      <c r="K27" s="1"/>
      <c r="L27" s="1"/>
      <c r="M27" s="22"/>
      <c r="N27" s="74"/>
      <c r="O27" s="1"/>
      <c r="P27" s="1"/>
      <c r="Q27" s="22"/>
      <c r="R27" s="74"/>
      <c r="S27" s="22"/>
      <c r="T27" s="74"/>
      <c r="U27" s="22"/>
      <c r="V27" s="74"/>
      <c r="W27" s="22"/>
      <c r="X27" s="74"/>
      <c r="Y27" s="22"/>
      <c r="Z27" s="74"/>
      <c r="AA27" s="22"/>
      <c r="AB27" s="74"/>
      <c r="AC27" s="22"/>
      <c r="AD27" s="74"/>
      <c r="AE27" s="22"/>
      <c r="AF27" s="74"/>
      <c r="AG27" s="22"/>
      <c r="AH27" s="74"/>
      <c r="AI27" s="22"/>
      <c r="AJ27" s="74"/>
      <c r="AK27" s="22"/>
      <c r="AL27" s="74"/>
      <c r="AM27" s="22"/>
      <c r="AN27" s="706">
        <v>65</v>
      </c>
      <c r="AO27" s="707"/>
      <c r="AP27" s="706">
        <v>55</v>
      </c>
      <c r="AQ27" s="707"/>
      <c r="AR27" s="74"/>
      <c r="AS27" s="22"/>
      <c r="AT27" s="74">
        <v>55</v>
      </c>
      <c r="AU27" s="22">
        <v>55</v>
      </c>
      <c r="AV27" s="74">
        <v>72</v>
      </c>
      <c r="AW27" s="22">
        <v>72</v>
      </c>
      <c r="AX27" s="74">
        <v>73</v>
      </c>
      <c r="AY27" s="22">
        <v>73</v>
      </c>
      <c r="AZ27" s="74"/>
      <c r="BA27" s="22"/>
      <c r="BB27" s="74"/>
      <c r="BC27" s="22"/>
      <c r="BD27" s="74"/>
      <c r="BE27" s="22"/>
      <c r="BF27" s="74"/>
      <c r="BG27" s="22"/>
      <c r="BH27" s="74"/>
      <c r="BI27" s="1"/>
      <c r="BJ27" s="1"/>
      <c r="BK27" s="22"/>
      <c r="BL27" s="74"/>
      <c r="BM27" s="22"/>
      <c r="BN27" s="74"/>
      <c r="BO27" s="22"/>
      <c r="BP27" s="74"/>
      <c r="BQ27" s="22"/>
      <c r="BR27" s="74"/>
      <c r="BS27" s="22"/>
      <c r="BT27" s="74"/>
      <c r="BU27" s="22"/>
      <c r="BV27" s="74"/>
      <c r="BW27" s="22"/>
      <c r="BX27" s="74"/>
      <c r="BY27" s="22"/>
      <c r="BZ27" s="74"/>
      <c r="CA27" s="22"/>
      <c r="CB27" s="74"/>
      <c r="CC27" s="22"/>
      <c r="CD27" s="692"/>
      <c r="CE27" s="692"/>
      <c r="CF27" s="12"/>
      <c r="CG27" s="692"/>
      <c r="CH27" s="692"/>
      <c r="CI27" s="693"/>
      <c r="CJ27" s="706">
        <v>195</v>
      </c>
      <c r="CK27" s="707"/>
    </row>
    <row r="28" spans="1:89" ht="15" customHeight="1" x14ac:dyDescent="0.2">
      <c r="A28" s="97" t="s">
        <v>1182</v>
      </c>
      <c r="B28" s="1">
        <v>9</v>
      </c>
      <c r="C28" s="12" t="s">
        <v>249</v>
      </c>
      <c r="D28" s="712">
        <v>5</v>
      </c>
      <c r="E28" s="19">
        <v>12672844</v>
      </c>
      <c r="F28" s="74"/>
      <c r="G28" s="1"/>
      <c r="H28" s="1"/>
      <c r="I28" s="22"/>
      <c r="J28" s="74"/>
      <c r="K28" s="1"/>
      <c r="L28" s="1"/>
      <c r="M28" s="22"/>
      <c r="N28" s="74"/>
      <c r="O28" s="1"/>
      <c r="P28" s="1"/>
      <c r="Q28" s="22"/>
      <c r="R28" s="74"/>
      <c r="S28" s="22"/>
      <c r="T28" s="74"/>
      <c r="U28" s="22"/>
      <c r="V28" s="74"/>
      <c r="W28" s="22"/>
      <c r="X28" s="74"/>
      <c r="Y28" s="22"/>
      <c r="Z28" s="74"/>
      <c r="AA28" s="22"/>
      <c r="AB28" s="74"/>
      <c r="AC28" s="22"/>
      <c r="AD28" s="74"/>
      <c r="AE28" s="22"/>
      <c r="AF28" s="74"/>
      <c r="AG28" s="22"/>
      <c r="AH28" s="74"/>
      <c r="AI28" s="22"/>
      <c r="AJ28" s="74"/>
      <c r="AK28" s="22"/>
      <c r="AL28" s="74"/>
      <c r="AM28" s="22"/>
      <c r="AN28" s="706">
        <v>49</v>
      </c>
      <c r="AO28" s="707"/>
      <c r="AP28" s="706">
        <v>53</v>
      </c>
      <c r="AQ28" s="707"/>
      <c r="AR28" s="74"/>
      <c r="AS28" s="22"/>
      <c r="AT28" s="706">
        <v>46</v>
      </c>
      <c r="AU28" s="707">
        <v>47</v>
      </c>
      <c r="AV28" s="74">
        <v>68</v>
      </c>
      <c r="AW28" s="22">
        <v>68</v>
      </c>
      <c r="AX28" s="74">
        <v>68</v>
      </c>
      <c r="AY28" s="22">
        <v>68</v>
      </c>
      <c r="AZ28" s="74"/>
      <c r="BA28" s="22"/>
      <c r="BB28" s="74"/>
      <c r="BC28" s="22"/>
      <c r="BD28" s="74"/>
      <c r="BE28" s="22"/>
      <c r="BF28" s="74"/>
      <c r="BG28" s="22"/>
      <c r="BH28" s="74"/>
      <c r="BI28" s="1"/>
      <c r="BJ28" s="1"/>
      <c r="BK28" s="22"/>
      <c r="BL28" s="74"/>
      <c r="BM28" s="22"/>
      <c r="BN28" s="74"/>
      <c r="BO28" s="22"/>
      <c r="BP28" s="74"/>
      <c r="BQ28" s="22"/>
      <c r="BR28" s="74"/>
      <c r="BS28" s="22"/>
      <c r="BT28" s="74"/>
      <c r="BU28" s="22"/>
      <c r="BV28" s="74"/>
      <c r="BW28" s="22"/>
      <c r="BX28" s="74"/>
      <c r="BY28" s="22"/>
      <c r="BZ28" s="74"/>
      <c r="CA28" s="22"/>
      <c r="CB28" s="74"/>
      <c r="CC28" s="22"/>
      <c r="CD28" s="692"/>
      <c r="CE28" s="692"/>
      <c r="CF28" s="12"/>
      <c r="CG28" s="692"/>
      <c r="CH28" s="692"/>
      <c r="CI28" s="693"/>
      <c r="CJ28" s="706">
        <v>195</v>
      </c>
      <c r="CK28" s="707"/>
    </row>
    <row r="29" spans="1:89" ht="15" customHeight="1" x14ac:dyDescent="0.2">
      <c r="A29" s="97" t="s">
        <v>1182</v>
      </c>
      <c r="B29" s="1">
        <v>1</v>
      </c>
      <c r="C29" s="12" t="s">
        <v>3</v>
      </c>
      <c r="D29" s="712">
        <v>5</v>
      </c>
      <c r="E29" s="19">
        <v>12672914</v>
      </c>
      <c r="F29" s="74"/>
      <c r="G29" s="1"/>
      <c r="H29" s="1"/>
      <c r="I29" s="22"/>
      <c r="J29" s="74"/>
      <c r="K29" s="1"/>
      <c r="L29" s="1"/>
      <c r="M29" s="22"/>
      <c r="N29" s="74"/>
      <c r="O29" s="1"/>
      <c r="P29" s="1"/>
      <c r="Q29" s="22"/>
      <c r="R29" s="74"/>
      <c r="S29" s="22"/>
      <c r="T29" s="74"/>
      <c r="U29" s="22"/>
      <c r="V29" s="74"/>
      <c r="W29" s="22"/>
      <c r="X29" s="74"/>
      <c r="Y29" s="22"/>
      <c r="Z29" s="74"/>
      <c r="AA29" s="22"/>
      <c r="AB29" s="74"/>
      <c r="AC29" s="22"/>
      <c r="AD29" s="74"/>
      <c r="AE29" s="22"/>
      <c r="AF29" s="74"/>
      <c r="AG29" s="22"/>
      <c r="AH29" s="74"/>
      <c r="AI29" s="22"/>
      <c r="AJ29" s="74"/>
      <c r="AK29" s="22"/>
      <c r="AL29" s="74"/>
      <c r="AM29" s="22"/>
      <c r="AN29" s="706">
        <v>62</v>
      </c>
      <c r="AO29" s="707"/>
      <c r="AP29" s="706">
        <v>56</v>
      </c>
      <c r="AQ29" s="707"/>
      <c r="AR29" s="74"/>
      <c r="AS29" s="22"/>
      <c r="AT29" s="74">
        <v>48</v>
      </c>
      <c r="AU29" s="22">
        <v>48</v>
      </c>
      <c r="AV29" s="706">
        <v>58</v>
      </c>
      <c r="AW29" s="707">
        <v>59</v>
      </c>
      <c r="AX29" s="74">
        <v>65</v>
      </c>
      <c r="AY29" s="22">
        <v>65</v>
      </c>
      <c r="AZ29" s="74"/>
      <c r="BA29" s="22"/>
      <c r="BB29" s="74"/>
      <c r="BC29" s="22"/>
      <c r="BD29" s="74"/>
      <c r="BE29" s="22"/>
      <c r="BF29" s="74"/>
      <c r="BG29" s="22"/>
      <c r="BH29" s="74"/>
      <c r="BI29" s="1"/>
      <c r="BJ29" s="1"/>
      <c r="BK29" s="22"/>
      <c r="BL29" s="74"/>
      <c r="BM29" s="22"/>
      <c r="BN29" s="74"/>
      <c r="BO29" s="22"/>
      <c r="BP29" s="74"/>
      <c r="BQ29" s="22"/>
      <c r="BR29" s="74"/>
      <c r="BS29" s="22"/>
      <c r="BT29" s="74"/>
      <c r="BU29" s="22"/>
      <c r="BV29" s="74"/>
      <c r="BW29" s="22"/>
      <c r="BX29" s="74"/>
      <c r="BY29" s="22"/>
      <c r="BZ29" s="74"/>
      <c r="CA29" s="22"/>
      <c r="CB29" s="74"/>
      <c r="CC29" s="22"/>
      <c r="CD29" s="692"/>
      <c r="CE29" s="692"/>
      <c r="CF29" s="12"/>
      <c r="CG29" s="692"/>
      <c r="CH29" s="692"/>
      <c r="CI29" s="693"/>
      <c r="CJ29" s="706">
        <v>195</v>
      </c>
      <c r="CK29" s="707"/>
    </row>
    <row r="30" spans="1:89" ht="15" customHeight="1" x14ac:dyDescent="0.2">
      <c r="A30" s="97" t="s">
        <v>1182</v>
      </c>
      <c r="B30" s="1">
        <v>2</v>
      </c>
      <c r="C30" s="12" t="s">
        <v>258</v>
      </c>
      <c r="D30" s="712">
        <v>5</v>
      </c>
      <c r="E30" s="19">
        <v>12672855</v>
      </c>
      <c r="F30" s="74"/>
      <c r="G30" s="1"/>
      <c r="H30" s="1"/>
      <c r="I30" s="22"/>
      <c r="J30" s="74"/>
      <c r="K30" s="1"/>
      <c r="L30" s="1"/>
      <c r="M30" s="22"/>
      <c r="N30" s="74"/>
      <c r="O30" s="1"/>
      <c r="P30" s="1"/>
      <c r="Q30" s="22"/>
      <c r="R30" s="74"/>
      <c r="S30" s="22"/>
      <c r="T30" s="74"/>
      <c r="U30" s="22"/>
      <c r="V30" s="74"/>
      <c r="W30" s="22"/>
      <c r="X30" s="74"/>
      <c r="Y30" s="22"/>
      <c r="Z30" s="74"/>
      <c r="AA30" s="22"/>
      <c r="AB30" s="74"/>
      <c r="AC30" s="22"/>
      <c r="AD30" s="74"/>
      <c r="AE30" s="22"/>
      <c r="AF30" s="74"/>
      <c r="AG30" s="22"/>
      <c r="AH30" s="74"/>
      <c r="AI30" s="22"/>
      <c r="AJ30" s="74"/>
      <c r="AK30" s="22"/>
      <c r="AL30" s="74"/>
      <c r="AM30" s="22"/>
      <c r="AN30" s="706">
        <v>73</v>
      </c>
      <c r="AO30" s="707"/>
      <c r="AP30" s="706">
        <v>70</v>
      </c>
      <c r="AQ30" s="707"/>
      <c r="AR30" s="74"/>
      <c r="AS30" s="22"/>
      <c r="AT30" s="706">
        <v>90</v>
      </c>
      <c r="AU30" s="707">
        <v>91</v>
      </c>
      <c r="AV30" s="74">
        <v>93</v>
      </c>
      <c r="AW30" s="22">
        <v>93</v>
      </c>
      <c r="AX30" s="74">
        <v>86</v>
      </c>
      <c r="AY30" s="22">
        <v>86</v>
      </c>
      <c r="AZ30" s="74"/>
      <c r="BA30" s="22"/>
      <c r="BB30" s="74"/>
      <c r="BC30" s="22"/>
      <c r="BD30" s="74"/>
      <c r="BE30" s="22"/>
      <c r="BF30" s="74"/>
      <c r="BG30" s="22"/>
      <c r="BH30" s="74"/>
      <c r="BI30" s="1"/>
      <c r="BJ30" s="1"/>
      <c r="BK30" s="22"/>
      <c r="BL30" s="74"/>
      <c r="BM30" s="22"/>
      <c r="BN30" s="74"/>
      <c r="BO30" s="22"/>
      <c r="BP30" s="74"/>
      <c r="BQ30" s="22"/>
      <c r="BR30" s="74"/>
      <c r="BS30" s="22"/>
      <c r="BT30" s="74"/>
      <c r="BU30" s="22"/>
      <c r="BV30" s="74"/>
      <c r="BW30" s="22"/>
      <c r="BX30" s="74"/>
      <c r="BY30" s="22"/>
      <c r="BZ30" s="74"/>
      <c r="CA30" s="22"/>
      <c r="CB30" s="74"/>
      <c r="CC30" s="22"/>
      <c r="CD30" s="692"/>
      <c r="CE30" s="692"/>
      <c r="CF30" s="12"/>
      <c r="CG30" s="692"/>
      <c r="CH30" s="692"/>
      <c r="CI30" s="693"/>
      <c r="CJ30" s="706">
        <v>195</v>
      </c>
      <c r="CK30" s="707"/>
    </row>
    <row r="31" spans="1:89" ht="15" customHeight="1" x14ac:dyDescent="0.2">
      <c r="A31" s="97" t="s">
        <v>1181</v>
      </c>
      <c r="B31" s="1">
        <v>3</v>
      </c>
      <c r="C31" s="12" t="s">
        <v>263</v>
      </c>
      <c r="D31" s="712">
        <v>5</v>
      </c>
      <c r="E31" s="19">
        <v>12672866</v>
      </c>
      <c r="F31" s="74"/>
      <c r="G31" s="1"/>
      <c r="H31" s="1"/>
      <c r="I31" s="22"/>
      <c r="J31" s="74"/>
      <c r="K31" s="1"/>
      <c r="L31" s="1"/>
      <c r="M31" s="22"/>
      <c r="N31" s="74"/>
      <c r="O31" s="1"/>
      <c r="P31" s="1"/>
      <c r="Q31" s="22"/>
      <c r="R31" s="74"/>
      <c r="S31" s="22"/>
      <c r="T31" s="74"/>
      <c r="U31" s="22"/>
      <c r="V31" s="74"/>
      <c r="W31" s="22"/>
      <c r="X31" s="74"/>
      <c r="Y31" s="22"/>
      <c r="Z31" s="74"/>
      <c r="AA31" s="22"/>
      <c r="AB31" s="74"/>
      <c r="AC31" s="22"/>
      <c r="AD31" s="74"/>
      <c r="AE31" s="22"/>
      <c r="AF31" s="74"/>
      <c r="AG31" s="22"/>
      <c r="AH31" s="74"/>
      <c r="AI31" s="22"/>
      <c r="AJ31" s="74"/>
      <c r="AK31" s="22"/>
      <c r="AL31" s="74"/>
      <c r="AM31" s="22"/>
      <c r="AN31" s="706">
        <v>62</v>
      </c>
      <c r="AO31" s="707"/>
      <c r="AP31" s="706">
        <v>52</v>
      </c>
      <c r="AQ31" s="707"/>
      <c r="AR31" s="74"/>
      <c r="AS31" s="22"/>
      <c r="AT31" s="74">
        <v>62</v>
      </c>
      <c r="AU31" s="22">
        <v>62</v>
      </c>
      <c r="AV31" s="74">
        <v>63</v>
      </c>
      <c r="AW31" s="22">
        <v>63</v>
      </c>
      <c r="AX31" s="74">
        <v>66</v>
      </c>
      <c r="AY31" s="22">
        <v>66</v>
      </c>
      <c r="AZ31" s="74"/>
      <c r="BA31" s="22"/>
      <c r="BB31" s="74"/>
      <c r="BC31" s="22"/>
      <c r="BD31" s="74"/>
      <c r="BE31" s="22"/>
      <c r="BF31" s="74"/>
      <c r="BG31" s="22"/>
      <c r="BH31" s="74"/>
      <c r="BI31" s="1"/>
      <c r="BJ31" s="1"/>
      <c r="BK31" s="22"/>
      <c r="BL31" s="74"/>
      <c r="BM31" s="22"/>
      <c r="BN31" s="74"/>
      <c r="BO31" s="22"/>
      <c r="BP31" s="74"/>
      <c r="BQ31" s="22"/>
      <c r="BR31" s="74"/>
      <c r="BS31" s="22"/>
      <c r="BT31" s="74"/>
      <c r="BU31" s="22"/>
      <c r="BV31" s="74"/>
      <c r="BW31" s="22"/>
      <c r="BX31" s="74"/>
      <c r="BY31" s="22"/>
      <c r="BZ31" s="74"/>
      <c r="CA31" s="22"/>
      <c r="CB31" s="74"/>
      <c r="CC31" s="22"/>
      <c r="CD31" s="692"/>
      <c r="CE31" s="692"/>
      <c r="CF31" s="12"/>
      <c r="CG31" s="692"/>
      <c r="CH31" s="692"/>
      <c r="CI31" s="693"/>
      <c r="CJ31" s="706">
        <v>195</v>
      </c>
      <c r="CK31" s="707"/>
    </row>
    <row r="32" spans="1:89" ht="15" customHeight="1" x14ac:dyDescent="0.2">
      <c r="A32" s="97" t="s">
        <v>1181</v>
      </c>
      <c r="B32" s="1">
        <v>4</v>
      </c>
      <c r="C32" s="12" t="s">
        <v>268</v>
      </c>
      <c r="D32" s="712">
        <v>5</v>
      </c>
      <c r="E32" s="19">
        <v>12672877</v>
      </c>
      <c r="F32" s="74"/>
      <c r="G32" s="1"/>
      <c r="H32" s="1"/>
      <c r="I32" s="22"/>
      <c r="J32" s="74"/>
      <c r="K32" s="1"/>
      <c r="L32" s="1"/>
      <c r="M32" s="22"/>
      <c r="N32" s="74"/>
      <c r="O32" s="1"/>
      <c r="P32" s="1"/>
      <c r="Q32" s="22"/>
      <c r="R32" s="74"/>
      <c r="S32" s="22"/>
      <c r="T32" s="74"/>
      <c r="U32" s="22"/>
      <c r="V32" s="74"/>
      <c r="W32" s="22"/>
      <c r="X32" s="74"/>
      <c r="Y32" s="22"/>
      <c r="Z32" s="74"/>
      <c r="AA32" s="22"/>
      <c r="AB32" s="74"/>
      <c r="AC32" s="22"/>
      <c r="AD32" s="74"/>
      <c r="AE32" s="22"/>
      <c r="AF32" s="74"/>
      <c r="AG32" s="22"/>
      <c r="AH32" s="74"/>
      <c r="AI32" s="22"/>
      <c r="AJ32" s="74"/>
      <c r="AK32" s="22"/>
      <c r="AL32" s="74"/>
      <c r="AM32" s="22"/>
      <c r="AN32" s="706">
        <v>64</v>
      </c>
      <c r="AO32" s="707"/>
      <c r="AP32" s="706">
        <v>53</v>
      </c>
      <c r="AQ32" s="707"/>
      <c r="AR32" s="74"/>
      <c r="AS32" s="22"/>
      <c r="AT32" s="74">
        <v>52</v>
      </c>
      <c r="AU32" s="22">
        <v>52</v>
      </c>
      <c r="AV32" s="74">
        <v>68</v>
      </c>
      <c r="AW32" s="22">
        <v>68</v>
      </c>
      <c r="AX32" s="74">
        <v>81</v>
      </c>
      <c r="AY32" s="22">
        <v>81</v>
      </c>
      <c r="AZ32" s="74"/>
      <c r="BA32" s="22"/>
      <c r="BB32" s="74"/>
      <c r="BC32" s="22"/>
      <c r="BD32" s="74"/>
      <c r="BE32" s="22"/>
      <c r="BF32" s="74"/>
      <c r="BG32" s="22"/>
      <c r="BH32" s="74"/>
      <c r="BI32" s="1"/>
      <c r="BJ32" s="1"/>
      <c r="BK32" s="22"/>
      <c r="BL32" s="74"/>
      <c r="BM32" s="22"/>
      <c r="BN32" s="74"/>
      <c r="BO32" s="22"/>
      <c r="BP32" s="74"/>
      <c r="BQ32" s="22"/>
      <c r="BR32" s="74"/>
      <c r="BS32" s="22"/>
      <c r="BT32" s="74"/>
      <c r="BU32" s="22"/>
      <c r="BV32" s="74"/>
      <c r="BW32" s="22"/>
      <c r="BX32" s="74"/>
      <c r="BY32" s="22"/>
      <c r="BZ32" s="74"/>
      <c r="CA32" s="22"/>
      <c r="CB32" s="74"/>
      <c r="CC32" s="22"/>
      <c r="CD32" s="692"/>
      <c r="CE32" s="692"/>
      <c r="CF32" s="12"/>
      <c r="CG32" s="692"/>
      <c r="CH32" s="692"/>
      <c r="CI32" s="693"/>
      <c r="CJ32" s="706">
        <v>195</v>
      </c>
      <c r="CK32" s="707"/>
    </row>
    <row r="33" spans="1:89" ht="15" customHeight="1" x14ac:dyDescent="0.2">
      <c r="A33" s="97" t="s">
        <v>1181</v>
      </c>
      <c r="B33" s="1">
        <v>7</v>
      </c>
      <c r="C33" s="12" t="s">
        <v>273</v>
      </c>
      <c r="D33" s="712">
        <v>5</v>
      </c>
      <c r="E33" s="19">
        <v>12672925</v>
      </c>
      <c r="F33" s="74"/>
      <c r="G33" s="1"/>
      <c r="H33" s="1"/>
      <c r="I33" s="22"/>
      <c r="J33" s="74"/>
      <c r="K33" s="1"/>
      <c r="L33" s="1"/>
      <c r="M33" s="22"/>
      <c r="N33" s="74"/>
      <c r="O33" s="1"/>
      <c r="P33" s="1"/>
      <c r="Q33" s="22"/>
      <c r="R33" s="74"/>
      <c r="S33" s="22"/>
      <c r="T33" s="74"/>
      <c r="U33" s="22"/>
      <c r="V33" s="74"/>
      <c r="W33" s="22"/>
      <c r="X33" s="74"/>
      <c r="Y33" s="22"/>
      <c r="Z33" s="74"/>
      <c r="AA33" s="22"/>
      <c r="AB33" s="74"/>
      <c r="AC33" s="22"/>
      <c r="AD33" s="74"/>
      <c r="AE33" s="22"/>
      <c r="AF33" s="74"/>
      <c r="AG33" s="22"/>
      <c r="AH33" s="74"/>
      <c r="AI33" s="22"/>
      <c r="AJ33" s="74"/>
      <c r="AK33" s="22"/>
      <c r="AL33" s="74"/>
      <c r="AM33" s="22"/>
      <c r="AN33" s="706">
        <v>56</v>
      </c>
      <c r="AO33" s="707"/>
      <c r="AP33" s="706">
        <v>48</v>
      </c>
      <c r="AQ33" s="707"/>
      <c r="AR33" s="74"/>
      <c r="AS33" s="22"/>
      <c r="AT33" s="74">
        <v>47</v>
      </c>
      <c r="AU33" s="22">
        <v>47</v>
      </c>
      <c r="AV33" s="74">
        <v>53</v>
      </c>
      <c r="AW33" s="22">
        <v>53</v>
      </c>
      <c r="AX33" s="74">
        <v>58</v>
      </c>
      <c r="AY33" s="22">
        <v>58</v>
      </c>
      <c r="AZ33" s="74"/>
      <c r="BA33" s="22"/>
      <c r="BB33" s="74"/>
      <c r="BC33" s="22"/>
      <c r="BD33" s="74"/>
      <c r="BE33" s="22"/>
      <c r="BF33" s="74"/>
      <c r="BG33" s="22"/>
      <c r="BH33" s="74"/>
      <c r="BI33" s="1"/>
      <c r="BJ33" s="1"/>
      <c r="BK33" s="22"/>
      <c r="BL33" s="74"/>
      <c r="BM33" s="22"/>
      <c r="BN33" s="74"/>
      <c r="BO33" s="22"/>
      <c r="BP33" s="74"/>
      <c r="BQ33" s="22"/>
      <c r="BR33" s="74"/>
      <c r="BS33" s="22"/>
      <c r="BT33" s="74"/>
      <c r="BU33" s="22"/>
      <c r="BV33" s="74"/>
      <c r="BW33" s="22"/>
      <c r="BX33" s="74"/>
      <c r="BY33" s="22"/>
      <c r="BZ33" s="74"/>
      <c r="CA33" s="22"/>
      <c r="CB33" s="74"/>
      <c r="CC33" s="22"/>
      <c r="CD33" s="692"/>
      <c r="CE33" s="692"/>
      <c r="CF33" s="12"/>
      <c r="CG33" s="692"/>
      <c r="CH33" s="692"/>
      <c r="CI33" s="693"/>
      <c r="CJ33" s="706">
        <v>195</v>
      </c>
      <c r="CK33" s="707"/>
    </row>
    <row r="34" spans="1:89" ht="15" customHeight="1" x14ac:dyDescent="0.2">
      <c r="A34" s="97" t="s">
        <v>1182</v>
      </c>
      <c r="B34" s="1">
        <v>8</v>
      </c>
      <c r="C34" s="12" t="s">
        <v>278</v>
      </c>
      <c r="D34" s="712">
        <v>5</v>
      </c>
      <c r="E34" s="19">
        <v>12672936</v>
      </c>
      <c r="F34" s="74"/>
      <c r="G34" s="1"/>
      <c r="H34" s="1"/>
      <c r="I34" s="22"/>
      <c r="J34" s="74"/>
      <c r="K34" s="1"/>
      <c r="L34" s="1"/>
      <c r="M34" s="22"/>
      <c r="N34" s="74"/>
      <c r="O34" s="1"/>
      <c r="P34" s="1"/>
      <c r="Q34" s="22"/>
      <c r="R34" s="74"/>
      <c r="S34" s="22"/>
      <c r="T34" s="74"/>
      <c r="U34" s="22"/>
      <c r="V34" s="74"/>
      <c r="W34" s="22"/>
      <c r="X34" s="74"/>
      <c r="Y34" s="22"/>
      <c r="Z34" s="74"/>
      <c r="AA34" s="22"/>
      <c r="AB34" s="74"/>
      <c r="AC34" s="22"/>
      <c r="AD34" s="74"/>
      <c r="AE34" s="22"/>
      <c r="AF34" s="74"/>
      <c r="AG34" s="22"/>
      <c r="AH34" s="74"/>
      <c r="AI34" s="22"/>
      <c r="AJ34" s="74"/>
      <c r="AK34" s="22"/>
      <c r="AL34" s="74"/>
      <c r="AM34" s="22"/>
      <c r="AN34" s="706">
        <v>48</v>
      </c>
      <c r="AO34" s="707"/>
      <c r="AP34" s="706">
        <v>40</v>
      </c>
      <c r="AQ34" s="707"/>
      <c r="AR34" s="74"/>
      <c r="AS34" s="22"/>
      <c r="AT34" s="74">
        <v>45</v>
      </c>
      <c r="AU34" s="22">
        <v>45</v>
      </c>
      <c r="AV34" s="706">
        <v>60</v>
      </c>
      <c r="AW34" s="707">
        <v>61</v>
      </c>
      <c r="AX34" s="74">
        <v>55</v>
      </c>
      <c r="AY34" s="22">
        <v>55</v>
      </c>
      <c r="AZ34" s="74"/>
      <c r="BA34" s="22"/>
      <c r="BB34" s="74"/>
      <c r="BC34" s="22"/>
      <c r="BD34" s="74"/>
      <c r="BE34" s="22"/>
      <c r="BF34" s="74"/>
      <c r="BG34" s="22"/>
      <c r="BH34" s="74"/>
      <c r="BI34" s="1"/>
      <c r="BJ34" s="1"/>
      <c r="BK34" s="22"/>
      <c r="BL34" s="74"/>
      <c r="BM34" s="22"/>
      <c r="BN34" s="74"/>
      <c r="BO34" s="22"/>
      <c r="BP34" s="74"/>
      <c r="BQ34" s="22"/>
      <c r="BR34" s="74"/>
      <c r="BS34" s="22"/>
      <c r="BT34" s="74"/>
      <c r="BU34" s="22"/>
      <c r="BV34" s="74"/>
      <c r="BW34" s="22"/>
      <c r="BX34" s="74"/>
      <c r="BY34" s="22"/>
      <c r="BZ34" s="74"/>
      <c r="CA34" s="22"/>
      <c r="CB34" s="74"/>
      <c r="CC34" s="22"/>
      <c r="CD34" s="692"/>
      <c r="CE34" s="692"/>
      <c r="CF34" s="12"/>
      <c r="CG34" s="692"/>
      <c r="CH34" s="692"/>
      <c r="CI34" s="693"/>
      <c r="CJ34" s="706">
        <v>195</v>
      </c>
      <c r="CK34" s="707"/>
    </row>
    <row r="35" spans="1:89" ht="15" customHeight="1" x14ac:dyDescent="0.2">
      <c r="A35" s="97" t="s">
        <v>1181</v>
      </c>
      <c r="B35" s="1">
        <v>10</v>
      </c>
      <c r="C35" s="12" t="s">
        <v>283</v>
      </c>
      <c r="D35" s="712">
        <v>5</v>
      </c>
      <c r="E35" s="19">
        <v>12672947</v>
      </c>
      <c r="F35" s="74"/>
      <c r="G35" s="1"/>
      <c r="H35" s="1"/>
      <c r="I35" s="22"/>
      <c r="J35" s="74"/>
      <c r="K35" s="1"/>
      <c r="L35" s="1"/>
      <c r="M35" s="22"/>
      <c r="N35" s="74"/>
      <c r="O35" s="1"/>
      <c r="P35" s="1"/>
      <c r="Q35" s="22"/>
      <c r="R35" s="74"/>
      <c r="S35" s="22"/>
      <c r="T35" s="74"/>
      <c r="U35" s="22"/>
      <c r="V35" s="74"/>
      <c r="W35" s="22"/>
      <c r="X35" s="74"/>
      <c r="Y35" s="22"/>
      <c r="Z35" s="74"/>
      <c r="AA35" s="22"/>
      <c r="AB35" s="74"/>
      <c r="AC35" s="22"/>
      <c r="AD35" s="74"/>
      <c r="AE35" s="22"/>
      <c r="AF35" s="74"/>
      <c r="AG35" s="22"/>
      <c r="AH35" s="74"/>
      <c r="AI35" s="22"/>
      <c r="AJ35" s="74"/>
      <c r="AK35" s="22"/>
      <c r="AL35" s="74"/>
      <c r="AM35" s="22"/>
      <c r="AN35" s="706">
        <v>59</v>
      </c>
      <c r="AO35" s="707"/>
      <c r="AP35" s="706">
        <v>51</v>
      </c>
      <c r="AQ35" s="707"/>
      <c r="AR35" s="74"/>
      <c r="AS35" s="22"/>
      <c r="AT35" s="74">
        <v>47</v>
      </c>
      <c r="AU35" s="22">
        <v>47</v>
      </c>
      <c r="AV35" s="74">
        <v>77</v>
      </c>
      <c r="AW35" s="22">
        <v>77</v>
      </c>
      <c r="AX35" s="74">
        <v>63</v>
      </c>
      <c r="AY35" s="22">
        <v>63</v>
      </c>
      <c r="AZ35" s="74"/>
      <c r="BA35" s="22"/>
      <c r="BB35" s="74"/>
      <c r="BC35" s="22"/>
      <c r="BD35" s="74"/>
      <c r="BE35" s="22"/>
      <c r="BF35" s="74"/>
      <c r="BG35" s="22"/>
      <c r="BH35" s="74"/>
      <c r="BI35" s="1"/>
      <c r="BJ35" s="1"/>
      <c r="BK35" s="22"/>
      <c r="BL35" s="74"/>
      <c r="BM35" s="22"/>
      <c r="BN35" s="74"/>
      <c r="BO35" s="22"/>
      <c r="BP35" s="74"/>
      <c r="BQ35" s="22"/>
      <c r="BR35" s="74"/>
      <c r="BS35" s="22"/>
      <c r="BT35" s="74"/>
      <c r="BU35" s="22"/>
      <c r="BV35" s="74"/>
      <c r="BW35" s="22"/>
      <c r="BX35" s="74"/>
      <c r="BY35" s="22"/>
      <c r="BZ35" s="74"/>
      <c r="CA35" s="22"/>
      <c r="CB35" s="74"/>
      <c r="CC35" s="22"/>
      <c r="CD35" s="692"/>
      <c r="CE35" s="692"/>
      <c r="CF35" s="12"/>
      <c r="CG35" s="692"/>
      <c r="CH35" s="692"/>
      <c r="CI35" s="693"/>
      <c r="CJ35" s="706">
        <v>195</v>
      </c>
      <c r="CK35" s="707"/>
    </row>
    <row r="36" spans="1:89" ht="15" customHeight="1" x14ac:dyDescent="0.2">
      <c r="A36" s="97" t="s">
        <v>1182</v>
      </c>
      <c r="B36" s="1">
        <v>11</v>
      </c>
      <c r="C36" s="12" t="s">
        <v>288</v>
      </c>
      <c r="D36" s="712">
        <v>5</v>
      </c>
      <c r="E36" s="19">
        <v>12672969</v>
      </c>
      <c r="F36" s="74"/>
      <c r="G36" s="1"/>
      <c r="H36" s="1"/>
      <c r="I36" s="22"/>
      <c r="J36" s="74"/>
      <c r="K36" s="1"/>
      <c r="L36" s="1"/>
      <c r="M36" s="22"/>
      <c r="N36" s="74"/>
      <c r="O36" s="1"/>
      <c r="P36" s="1"/>
      <c r="Q36" s="22"/>
      <c r="R36" s="74"/>
      <c r="S36" s="22"/>
      <c r="T36" s="74"/>
      <c r="U36" s="22"/>
      <c r="V36" s="74"/>
      <c r="W36" s="22"/>
      <c r="X36" s="74"/>
      <c r="Y36" s="22"/>
      <c r="Z36" s="74"/>
      <c r="AA36" s="22"/>
      <c r="AB36" s="74"/>
      <c r="AC36" s="22"/>
      <c r="AD36" s="74"/>
      <c r="AE36" s="22"/>
      <c r="AF36" s="74"/>
      <c r="AG36" s="22"/>
      <c r="AH36" s="74"/>
      <c r="AI36" s="22"/>
      <c r="AJ36" s="74"/>
      <c r="AK36" s="22"/>
      <c r="AL36" s="74"/>
      <c r="AM36" s="22"/>
      <c r="AN36" s="706">
        <v>58</v>
      </c>
      <c r="AO36" s="707"/>
      <c r="AP36" s="706">
        <v>51</v>
      </c>
      <c r="AQ36" s="707"/>
      <c r="AR36" s="74"/>
      <c r="AS36" s="22"/>
      <c r="AT36" s="74">
        <v>70</v>
      </c>
      <c r="AU36" s="22">
        <v>70</v>
      </c>
      <c r="AV36" s="706">
        <v>66</v>
      </c>
      <c r="AW36" s="707">
        <v>67</v>
      </c>
      <c r="AX36" s="74">
        <v>82</v>
      </c>
      <c r="AY36" s="22">
        <v>82</v>
      </c>
      <c r="AZ36" s="74"/>
      <c r="BA36" s="22"/>
      <c r="BB36" s="74"/>
      <c r="BC36" s="22"/>
      <c r="BD36" s="74"/>
      <c r="BE36" s="22"/>
      <c r="BF36" s="74"/>
      <c r="BG36" s="22"/>
      <c r="BH36" s="74"/>
      <c r="BI36" s="1"/>
      <c r="BJ36" s="1"/>
      <c r="BK36" s="22"/>
      <c r="BL36" s="74"/>
      <c r="BM36" s="22"/>
      <c r="BN36" s="74"/>
      <c r="BO36" s="22"/>
      <c r="BP36" s="74"/>
      <c r="BQ36" s="22"/>
      <c r="BR36" s="74"/>
      <c r="BS36" s="22"/>
      <c r="BT36" s="74"/>
      <c r="BU36" s="22"/>
      <c r="BV36" s="74"/>
      <c r="BW36" s="22"/>
      <c r="BX36" s="74"/>
      <c r="BY36" s="22"/>
      <c r="BZ36" s="74"/>
      <c r="CA36" s="22"/>
      <c r="CB36" s="74"/>
      <c r="CC36" s="22"/>
      <c r="CD36" s="692"/>
      <c r="CE36" s="692"/>
      <c r="CF36" s="12"/>
      <c r="CG36" s="692"/>
      <c r="CH36" s="692"/>
      <c r="CI36" s="693"/>
      <c r="CJ36" s="706">
        <v>195</v>
      </c>
      <c r="CK36" s="707"/>
    </row>
    <row r="37" spans="1:89" ht="15" customHeight="1" x14ac:dyDescent="0.2">
      <c r="A37" s="97" t="s">
        <v>1177</v>
      </c>
      <c r="B37" s="1">
        <v>1</v>
      </c>
      <c r="C37" s="12" t="s">
        <v>293</v>
      </c>
      <c r="D37" s="712">
        <v>5</v>
      </c>
      <c r="E37" s="19">
        <v>11323943</v>
      </c>
      <c r="F37" s="74"/>
      <c r="G37" s="1"/>
      <c r="H37" s="1"/>
      <c r="I37" s="22"/>
      <c r="J37" s="74"/>
      <c r="K37" s="1"/>
      <c r="L37" s="1"/>
      <c r="M37" s="22"/>
      <c r="N37" s="74"/>
      <c r="O37" s="1"/>
      <c r="P37" s="1"/>
      <c r="Q37" s="22"/>
      <c r="R37" s="74"/>
      <c r="S37" s="22"/>
      <c r="T37" s="74"/>
      <c r="U37" s="22"/>
      <c r="V37" s="706">
        <v>89</v>
      </c>
      <c r="W37" s="707">
        <v>80</v>
      </c>
      <c r="X37" s="706">
        <v>82</v>
      </c>
      <c r="Y37" s="707"/>
      <c r="Z37" s="706">
        <v>80</v>
      </c>
      <c r="AA37" s="707"/>
      <c r="AB37" s="74">
        <v>75</v>
      </c>
      <c r="AC37" s="22">
        <v>75</v>
      </c>
      <c r="AD37" s="74">
        <v>67</v>
      </c>
      <c r="AE37" s="22">
        <v>67</v>
      </c>
      <c r="AF37" s="74">
        <v>73</v>
      </c>
      <c r="AG37" s="22">
        <v>73</v>
      </c>
      <c r="AH37" s="74">
        <v>82</v>
      </c>
      <c r="AI37" s="22">
        <v>82</v>
      </c>
      <c r="AJ37" s="74">
        <v>70</v>
      </c>
      <c r="AK37" s="22">
        <v>70</v>
      </c>
      <c r="AL37" s="74">
        <v>71</v>
      </c>
      <c r="AM37" s="22">
        <v>71</v>
      </c>
      <c r="AN37" s="74">
        <v>70</v>
      </c>
      <c r="AO37" s="22">
        <v>70</v>
      </c>
      <c r="AP37" s="74">
        <v>58</v>
      </c>
      <c r="AQ37" s="22">
        <v>58</v>
      </c>
      <c r="AR37" s="74"/>
      <c r="AS37" s="22"/>
      <c r="AT37" s="74">
        <v>84</v>
      </c>
      <c r="AU37" s="22">
        <v>84</v>
      </c>
      <c r="AV37" s="74">
        <v>81</v>
      </c>
      <c r="AW37" s="22">
        <v>81</v>
      </c>
      <c r="AX37" s="74">
        <v>76</v>
      </c>
      <c r="AY37" s="22">
        <v>76</v>
      </c>
      <c r="AZ37" s="74"/>
      <c r="BA37" s="22"/>
      <c r="BB37" s="74"/>
      <c r="BC37" s="22"/>
      <c r="BD37" s="74"/>
      <c r="BE37" s="22"/>
      <c r="BF37" s="74"/>
      <c r="BG37" s="22"/>
      <c r="BH37" s="74"/>
      <c r="BI37" s="1"/>
      <c r="BJ37" s="1"/>
      <c r="BK37" s="22"/>
      <c r="BL37" s="74"/>
      <c r="BM37" s="22"/>
      <c r="BN37" s="74"/>
      <c r="BO37" s="22"/>
      <c r="BP37" s="74"/>
      <c r="BQ37" s="22"/>
      <c r="BR37" s="74"/>
      <c r="BS37" s="22"/>
      <c r="BT37" s="74"/>
      <c r="BU37" s="22"/>
      <c r="BV37" s="74"/>
      <c r="BW37" s="22"/>
      <c r="BX37" s="74"/>
      <c r="BY37" s="22"/>
      <c r="BZ37" s="74"/>
      <c r="CA37" s="22"/>
      <c r="CB37" s="74"/>
      <c r="CC37" s="22"/>
      <c r="CD37" s="692"/>
      <c r="CE37" s="692"/>
      <c r="CF37" s="12"/>
      <c r="CG37" s="692"/>
      <c r="CH37" s="692"/>
      <c r="CI37" s="693"/>
      <c r="CJ37" s="706">
        <v>195</v>
      </c>
      <c r="CK37" s="707"/>
    </row>
    <row r="38" spans="1:89" ht="15" customHeight="1" x14ac:dyDescent="0.2">
      <c r="A38" s="97" t="s">
        <v>1178</v>
      </c>
      <c r="B38" s="1">
        <v>2</v>
      </c>
      <c r="C38" s="12" t="s">
        <v>297</v>
      </c>
      <c r="D38" s="712">
        <v>5</v>
      </c>
      <c r="E38" s="19">
        <v>11323965</v>
      </c>
      <c r="F38" s="74"/>
      <c r="G38" s="1"/>
      <c r="H38" s="1"/>
      <c r="I38" s="22"/>
      <c r="J38" s="74"/>
      <c r="K38" s="1"/>
      <c r="L38" s="1"/>
      <c r="M38" s="22"/>
      <c r="N38" s="74"/>
      <c r="O38" s="1"/>
      <c r="P38" s="1"/>
      <c r="Q38" s="22"/>
      <c r="R38" s="74"/>
      <c r="S38" s="22"/>
      <c r="T38" s="74"/>
      <c r="U38" s="22"/>
      <c r="V38" s="706">
        <v>69</v>
      </c>
      <c r="W38" s="707">
        <v>40</v>
      </c>
      <c r="X38" s="706">
        <v>72</v>
      </c>
      <c r="Y38" s="707"/>
      <c r="Z38" s="706">
        <v>40</v>
      </c>
      <c r="AA38" s="707"/>
      <c r="AB38" s="74">
        <v>76</v>
      </c>
      <c r="AC38" s="22">
        <v>76</v>
      </c>
      <c r="AD38" s="74">
        <v>65</v>
      </c>
      <c r="AE38" s="22">
        <v>65</v>
      </c>
      <c r="AF38" s="74">
        <v>66</v>
      </c>
      <c r="AG38" s="22">
        <v>66</v>
      </c>
      <c r="AH38" s="74">
        <v>82</v>
      </c>
      <c r="AI38" s="22">
        <v>82</v>
      </c>
      <c r="AJ38" s="74">
        <v>70</v>
      </c>
      <c r="AK38" s="22">
        <v>70</v>
      </c>
      <c r="AL38" s="74">
        <v>52</v>
      </c>
      <c r="AM38" s="22">
        <v>52</v>
      </c>
      <c r="AN38" s="74">
        <v>55</v>
      </c>
      <c r="AO38" s="22">
        <v>55</v>
      </c>
      <c r="AP38" s="74">
        <v>54</v>
      </c>
      <c r="AQ38" s="22">
        <v>54</v>
      </c>
      <c r="AR38" s="74"/>
      <c r="AS38" s="22"/>
      <c r="AT38" s="706">
        <v>59</v>
      </c>
      <c r="AU38" s="707">
        <v>60</v>
      </c>
      <c r="AV38" s="706">
        <v>54</v>
      </c>
      <c r="AW38" s="707">
        <v>55</v>
      </c>
      <c r="AX38" s="74">
        <v>58</v>
      </c>
      <c r="AY38" s="22">
        <v>58</v>
      </c>
      <c r="AZ38" s="74"/>
      <c r="BA38" s="22"/>
      <c r="BB38" s="74"/>
      <c r="BC38" s="22"/>
      <c r="BD38" s="74"/>
      <c r="BE38" s="22"/>
      <c r="BF38" s="74"/>
      <c r="BG38" s="22"/>
      <c r="BH38" s="74"/>
      <c r="BI38" s="1"/>
      <c r="BJ38" s="1"/>
      <c r="BK38" s="22"/>
      <c r="BL38" s="74"/>
      <c r="BM38" s="22"/>
      <c r="BN38" s="74"/>
      <c r="BO38" s="22"/>
      <c r="BP38" s="74"/>
      <c r="BQ38" s="22"/>
      <c r="BR38" s="74"/>
      <c r="BS38" s="22"/>
      <c r="BT38" s="74"/>
      <c r="BU38" s="22"/>
      <c r="BV38" s="74"/>
      <c r="BW38" s="22"/>
      <c r="BX38" s="74"/>
      <c r="BY38" s="22"/>
      <c r="BZ38" s="74"/>
      <c r="CA38" s="22"/>
      <c r="CB38" s="74"/>
      <c r="CC38" s="22"/>
      <c r="CD38" s="692"/>
      <c r="CE38" s="692"/>
      <c r="CF38" s="12"/>
      <c r="CG38" s="692"/>
      <c r="CH38" s="692"/>
      <c r="CI38" s="693"/>
      <c r="CJ38" s="706">
        <v>195</v>
      </c>
      <c r="CK38" s="707"/>
    </row>
    <row r="39" spans="1:89" ht="15" customHeight="1" x14ac:dyDescent="0.2">
      <c r="A39" s="97" t="s">
        <v>1174</v>
      </c>
      <c r="B39" s="1">
        <v>39</v>
      </c>
      <c r="C39" s="12" t="s">
        <v>1146</v>
      </c>
      <c r="D39" s="712">
        <v>99</v>
      </c>
      <c r="E39" s="19">
        <v>11843326</v>
      </c>
      <c r="F39" s="74"/>
      <c r="G39" s="1"/>
      <c r="H39" s="1"/>
      <c r="I39" s="22"/>
      <c r="J39" s="74"/>
      <c r="K39" s="1"/>
      <c r="L39" s="1"/>
      <c r="M39" s="22"/>
      <c r="N39" s="74"/>
      <c r="O39" s="1"/>
      <c r="P39" s="1"/>
      <c r="Q39" s="22"/>
      <c r="R39" s="74"/>
      <c r="S39" s="22"/>
      <c r="T39" s="74"/>
      <c r="U39" s="22"/>
      <c r="V39" s="74"/>
      <c r="W39" s="22"/>
      <c r="X39" s="74"/>
      <c r="Y39" s="22"/>
      <c r="Z39" s="74"/>
      <c r="AA39" s="22"/>
      <c r="AB39" s="74"/>
      <c r="AC39" s="22"/>
      <c r="AD39" s="74"/>
      <c r="AE39" s="22"/>
      <c r="AF39" s="74"/>
      <c r="AG39" s="22"/>
      <c r="AH39" s="74"/>
      <c r="AI39" s="22"/>
      <c r="AJ39" s="74"/>
      <c r="AK39" s="22"/>
      <c r="AL39" s="74"/>
      <c r="AM39" s="22"/>
      <c r="AN39" s="74"/>
      <c r="AO39" s="22"/>
      <c r="AP39" s="74"/>
      <c r="AQ39" s="22"/>
      <c r="AR39" s="74"/>
      <c r="AS39" s="22"/>
      <c r="AT39" s="74"/>
      <c r="AU39" s="22"/>
      <c r="AV39" s="74"/>
      <c r="AW39" s="22"/>
      <c r="AX39" s="74"/>
      <c r="AY39" s="22"/>
      <c r="AZ39" s="74"/>
      <c r="BA39" s="22"/>
      <c r="BB39" s="74"/>
      <c r="BC39" s="22"/>
      <c r="BD39" s="74"/>
      <c r="BE39" s="22"/>
      <c r="BF39" s="74"/>
      <c r="BG39" s="22"/>
      <c r="BH39" s="74"/>
      <c r="BI39" s="1"/>
      <c r="BJ39" s="1"/>
      <c r="BK39" s="22"/>
      <c r="BL39" s="74"/>
      <c r="BM39" s="22"/>
      <c r="BN39" s="74"/>
      <c r="BO39" s="22"/>
      <c r="BP39" s="74"/>
      <c r="BQ39" s="22"/>
      <c r="BR39" s="74"/>
      <c r="BS39" s="22"/>
      <c r="BT39" s="74"/>
      <c r="BU39" s="22"/>
      <c r="BV39" s="74"/>
      <c r="BW39" s="22"/>
      <c r="BX39" s="74"/>
      <c r="BY39" s="22"/>
      <c r="BZ39" s="74"/>
      <c r="CA39" s="22"/>
      <c r="CB39" s="74"/>
      <c r="CC39" s="22"/>
      <c r="CD39" s="692"/>
      <c r="CE39" s="692"/>
      <c r="CF39" s="12"/>
      <c r="CG39" s="692"/>
      <c r="CH39" s="692"/>
      <c r="CI39" s="693"/>
      <c r="CJ39" s="74"/>
      <c r="CK39" s="22"/>
    </row>
    <row r="40" spans="1:89" ht="15" customHeight="1" x14ac:dyDescent="0.2">
      <c r="A40" s="97" t="s">
        <v>1183</v>
      </c>
      <c r="B40" s="1">
        <v>40</v>
      </c>
      <c r="C40" s="12" t="s">
        <v>1148</v>
      </c>
      <c r="D40" s="712">
        <v>99</v>
      </c>
      <c r="E40" s="19">
        <v>11843348</v>
      </c>
      <c r="F40" s="74"/>
      <c r="G40" s="1"/>
      <c r="H40" s="1"/>
      <c r="I40" s="22"/>
      <c r="J40" s="74"/>
      <c r="K40" s="1"/>
      <c r="L40" s="1"/>
      <c r="M40" s="22"/>
      <c r="N40" s="74"/>
      <c r="O40" s="1"/>
      <c r="P40" s="1"/>
      <c r="Q40" s="22"/>
      <c r="R40" s="74"/>
      <c r="S40" s="22"/>
      <c r="T40" s="74"/>
      <c r="U40" s="22"/>
      <c r="V40" s="74"/>
      <c r="W40" s="22"/>
      <c r="X40" s="706"/>
      <c r="Y40" s="707">
        <v>88</v>
      </c>
      <c r="Z40" s="706"/>
      <c r="AA40" s="707">
        <v>95</v>
      </c>
      <c r="AB40" s="74"/>
      <c r="AC40" s="22"/>
      <c r="AD40" s="74"/>
      <c r="AE40" s="22"/>
      <c r="AF40" s="706"/>
      <c r="AG40" s="707">
        <v>78</v>
      </c>
      <c r="AH40" s="74"/>
      <c r="AI40" s="22"/>
      <c r="AJ40" s="74"/>
      <c r="AK40" s="22"/>
      <c r="AL40" s="74"/>
      <c r="AM40" s="22"/>
      <c r="AN40" s="74"/>
      <c r="AO40" s="22"/>
      <c r="AP40" s="74"/>
      <c r="AQ40" s="22"/>
      <c r="AR40" s="74"/>
      <c r="AS40" s="22"/>
      <c r="AT40" s="74"/>
      <c r="AU40" s="22"/>
      <c r="AV40" s="74"/>
      <c r="AW40" s="22"/>
      <c r="AX40" s="74"/>
      <c r="AY40" s="22"/>
      <c r="AZ40" s="74"/>
      <c r="BA40" s="22"/>
      <c r="BB40" s="74"/>
      <c r="BC40" s="22"/>
      <c r="BD40" s="74"/>
      <c r="BE40" s="22"/>
      <c r="BF40" s="74"/>
      <c r="BG40" s="22"/>
      <c r="BH40" s="74"/>
      <c r="BI40" s="1"/>
      <c r="BJ40" s="1"/>
      <c r="BK40" s="22"/>
      <c r="BL40" s="74"/>
      <c r="BM40" s="22"/>
      <c r="BN40" s="74"/>
      <c r="BO40" s="22"/>
      <c r="BP40" s="74"/>
      <c r="BQ40" s="22"/>
      <c r="BR40" s="74"/>
      <c r="BS40" s="22"/>
      <c r="BT40" s="74"/>
      <c r="BU40" s="22"/>
      <c r="BV40" s="74"/>
      <c r="BW40" s="22"/>
      <c r="BX40" s="74"/>
      <c r="BY40" s="22"/>
      <c r="BZ40" s="74"/>
      <c r="CA40" s="22"/>
      <c r="CB40" s="74"/>
      <c r="CC40" s="22"/>
      <c r="CD40" s="692"/>
      <c r="CE40" s="692"/>
      <c r="CF40" s="12"/>
      <c r="CG40" s="692"/>
      <c r="CH40" s="692"/>
      <c r="CI40" s="693"/>
      <c r="CJ40" s="74"/>
      <c r="CK40" s="22"/>
    </row>
    <row r="41" spans="1:89" ht="15" customHeight="1" x14ac:dyDescent="0.2">
      <c r="B41" s="1"/>
      <c r="C41" s="12"/>
      <c r="D41" s="17"/>
      <c r="E41" s="19"/>
      <c r="F41" s="74"/>
      <c r="G41" s="1"/>
      <c r="H41" s="1"/>
      <c r="I41" s="22"/>
      <c r="J41" s="74"/>
      <c r="K41" s="1"/>
      <c r="L41" s="1"/>
      <c r="M41" s="22"/>
      <c r="N41" s="74"/>
      <c r="O41" s="1"/>
      <c r="P41" s="1"/>
      <c r="Q41" s="22"/>
      <c r="R41" s="74"/>
      <c r="S41" s="22"/>
      <c r="T41" s="74"/>
      <c r="U41" s="22"/>
      <c r="V41" s="74"/>
      <c r="W41" s="22"/>
      <c r="X41" s="74"/>
      <c r="Y41" s="22"/>
      <c r="Z41" s="74"/>
      <c r="AA41" s="22"/>
      <c r="AB41" s="74"/>
      <c r="AC41" s="22"/>
      <c r="AD41" s="74"/>
      <c r="AE41" s="22"/>
      <c r="AF41" s="74"/>
      <c r="AG41" s="22"/>
      <c r="AH41" s="74"/>
      <c r="AI41" s="22"/>
      <c r="AJ41" s="74"/>
      <c r="AK41" s="22"/>
      <c r="AL41" s="74"/>
      <c r="AM41" s="22"/>
      <c r="AN41" s="74"/>
      <c r="AO41" s="22"/>
      <c r="AP41" s="74"/>
      <c r="AQ41" s="22"/>
      <c r="AR41" s="74"/>
      <c r="AS41" s="22"/>
      <c r="AT41" s="74"/>
      <c r="AU41" s="22"/>
      <c r="AV41" s="74"/>
      <c r="AW41" s="22"/>
      <c r="AX41" s="74"/>
      <c r="AY41" s="22"/>
      <c r="AZ41" s="74"/>
      <c r="BA41" s="22"/>
      <c r="BB41" s="74"/>
      <c r="BC41" s="22"/>
      <c r="BD41" s="74"/>
      <c r="BE41" s="22"/>
      <c r="BF41" s="74"/>
      <c r="BG41" s="22"/>
      <c r="BH41" s="74"/>
      <c r="BI41" s="1"/>
      <c r="BJ41" s="1"/>
      <c r="BK41" s="22"/>
      <c r="BL41" s="74"/>
      <c r="BM41" s="22"/>
      <c r="BN41" s="74"/>
      <c r="BO41" s="22"/>
      <c r="BP41" s="74"/>
      <c r="BQ41" s="22"/>
      <c r="BR41" s="74"/>
      <c r="BS41" s="22"/>
      <c r="BT41" s="74"/>
      <c r="BU41" s="22"/>
      <c r="BV41" s="74"/>
      <c r="BW41" s="22"/>
      <c r="BX41" s="74"/>
      <c r="BY41" s="22"/>
      <c r="BZ41" s="74"/>
      <c r="CA41" s="22"/>
      <c r="CB41" s="74"/>
      <c r="CC41" s="22"/>
      <c r="CD41" s="692"/>
      <c r="CE41" s="692"/>
      <c r="CF41" s="12"/>
      <c r="CG41" s="692"/>
      <c r="CH41" s="692"/>
      <c r="CI41" s="693"/>
      <c r="CJ41" s="74"/>
      <c r="CK41" s="22"/>
    </row>
    <row r="42" spans="1:89" ht="15" customHeight="1" x14ac:dyDescent="0.2">
      <c r="B42" s="1"/>
      <c r="C42" s="12"/>
      <c r="D42" s="17"/>
      <c r="E42" s="19"/>
      <c r="F42" s="74"/>
      <c r="G42" s="1"/>
      <c r="H42" s="1"/>
      <c r="I42" s="22"/>
      <c r="J42" s="74"/>
      <c r="K42" s="1"/>
      <c r="L42" s="1"/>
      <c r="M42" s="22"/>
      <c r="N42" s="74"/>
      <c r="O42" s="1"/>
      <c r="P42" s="1"/>
      <c r="Q42" s="22"/>
      <c r="R42" s="74"/>
      <c r="S42" s="22"/>
      <c r="T42" s="74"/>
      <c r="U42" s="22"/>
      <c r="V42" s="74"/>
      <c r="W42" s="22"/>
      <c r="X42" s="74"/>
      <c r="Y42" s="22"/>
      <c r="Z42" s="74"/>
      <c r="AA42" s="22"/>
      <c r="AB42" s="74"/>
      <c r="AC42" s="22"/>
      <c r="AD42" s="74"/>
      <c r="AE42" s="22"/>
      <c r="AF42" s="74"/>
      <c r="AG42" s="22"/>
      <c r="AH42" s="74"/>
      <c r="AI42" s="22"/>
      <c r="AJ42" s="74"/>
      <c r="AK42" s="22"/>
      <c r="AL42" s="74"/>
      <c r="AM42" s="22"/>
      <c r="AN42" s="74"/>
      <c r="AO42" s="22"/>
      <c r="AP42" s="74"/>
      <c r="AQ42" s="22"/>
      <c r="AR42" s="74"/>
      <c r="AS42" s="22"/>
      <c r="AT42" s="74"/>
      <c r="AU42" s="22"/>
      <c r="AV42" s="74"/>
      <c r="AW42" s="22"/>
      <c r="AX42" s="74"/>
      <c r="AY42" s="22"/>
      <c r="AZ42" s="74"/>
      <c r="BA42" s="22"/>
      <c r="BB42" s="74"/>
      <c r="BC42" s="22"/>
      <c r="BD42" s="74"/>
      <c r="BE42" s="22"/>
      <c r="BF42" s="74"/>
      <c r="BG42" s="22"/>
      <c r="BH42" s="74"/>
      <c r="BI42" s="1"/>
      <c r="BJ42" s="1"/>
      <c r="BK42" s="22"/>
      <c r="BL42" s="74"/>
      <c r="BM42" s="22"/>
      <c r="BN42" s="74"/>
      <c r="BO42" s="22"/>
      <c r="BP42" s="74"/>
      <c r="BQ42" s="22"/>
      <c r="BR42" s="74"/>
      <c r="BS42" s="22"/>
      <c r="BT42" s="74"/>
      <c r="BU42" s="22"/>
      <c r="BV42" s="74"/>
      <c r="BW42" s="22"/>
      <c r="BX42" s="74"/>
      <c r="BY42" s="22"/>
      <c r="BZ42" s="74"/>
      <c r="CA42" s="22"/>
      <c r="CB42" s="74"/>
      <c r="CC42" s="22"/>
      <c r="CD42" s="692"/>
      <c r="CE42" s="692"/>
      <c r="CF42" s="12"/>
      <c r="CG42" s="692"/>
      <c r="CH42" s="692"/>
      <c r="CI42" s="693"/>
      <c r="CJ42" s="74"/>
      <c r="CK42" s="22"/>
    </row>
    <row r="43" spans="1:89" ht="15" customHeight="1" x14ac:dyDescent="0.2">
      <c r="B43" s="1"/>
      <c r="C43" s="12"/>
      <c r="D43" s="17"/>
      <c r="E43" s="19"/>
      <c r="F43" s="74"/>
      <c r="G43" s="1"/>
      <c r="H43" s="1"/>
      <c r="I43" s="22"/>
      <c r="J43" s="74"/>
      <c r="K43" s="1"/>
      <c r="L43" s="1"/>
      <c r="M43" s="22"/>
      <c r="N43" s="74"/>
      <c r="O43" s="1"/>
      <c r="P43" s="1"/>
      <c r="Q43" s="22"/>
      <c r="R43" s="74"/>
      <c r="S43" s="22"/>
      <c r="T43" s="74"/>
      <c r="U43" s="22"/>
      <c r="V43" s="74"/>
      <c r="W43" s="22"/>
      <c r="X43" s="74"/>
      <c r="Y43" s="22"/>
      <c r="Z43" s="74"/>
      <c r="AA43" s="22"/>
      <c r="AB43" s="74"/>
      <c r="AC43" s="22"/>
      <c r="AD43" s="74"/>
      <c r="AE43" s="22"/>
      <c r="AF43" s="74"/>
      <c r="AG43" s="22"/>
      <c r="AH43" s="74"/>
      <c r="AI43" s="22"/>
      <c r="AJ43" s="74"/>
      <c r="AK43" s="22"/>
      <c r="AL43" s="74"/>
      <c r="AM43" s="22"/>
      <c r="AN43" s="74"/>
      <c r="AO43" s="22"/>
      <c r="AP43" s="74"/>
      <c r="AQ43" s="22"/>
      <c r="AR43" s="74"/>
      <c r="AS43" s="22"/>
      <c r="AT43" s="74"/>
      <c r="AU43" s="22"/>
      <c r="AV43" s="74"/>
      <c r="AW43" s="22"/>
      <c r="AX43" s="74"/>
      <c r="AY43" s="22"/>
      <c r="AZ43" s="74"/>
      <c r="BA43" s="22"/>
      <c r="BB43" s="74"/>
      <c r="BC43" s="22"/>
      <c r="BD43" s="74"/>
      <c r="BE43" s="22"/>
      <c r="BF43" s="74"/>
      <c r="BG43" s="22"/>
      <c r="BH43" s="74"/>
      <c r="BI43" s="1"/>
      <c r="BJ43" s="1"/>
      <c r="BK43" s="22"/>
      <c r="BL43" s="74"/>
      <c r="BM43" s="22"/>
      <c r="BN43" s="74"/>
      <c r="BO43" s="22"/>
      <c r="BP43" s="74"/>
      <c r="BQ43" s="22"/>
      <c r="BR43" s="74"/>
      <c r="BS43" s="22"/>
      <c r="BT43" s="74"/>
      <c r="BU43" s="22"/>
      <c r="BV43" s="74"/>
      <c r="BW43" s="22"/>
      <c r="BX43" s="74"/>
      <c r="BY43" s="22"/>
      <c r="BZ43" s="74"/>
      <c r="CA43" s="22"/>
      <c r="CB43" s="74"/>
      <c r="CC43" s="22"/>
      <c r="CD43" s="692"/>
      <c r="CE43" s="692"/>
      <c r="CF43" s="12"/>
      <c r="CG43" s="692"/>
      <c r="CH43" s="692"/>
      <c r="CI43" s="693"/>
      <c r="CJ43" s="74"/>
      <c r="CK43" s="22"/>
    </row>
    <row r="44" spans="1:89" ht="15" customHeight="1" x14ac:dyDescent="0.2">
      <c r="B44" s="1"/>
      <c r="C44" s="12"/>
      <c r="D44" s="17"/>
      <c r="E44" s="19"/>
      <c r="F44" s="74"/>
      <c r="G44" s="1"/>
      <c r="H44" s="1"/>
      <c r="I44" s="22"/>
      <c r="J44" s="74"/>
      <c r="K44" s="1"/>
      <c r="L44" s="1"/>
      <c r="M44" s="22"/>
      <c r="N44" s="74"/>
      <c r="O44" s="1"/>
      <c r="P44" s="1"/>
      <c r="Q44" s="22"/>
      <c r="R44" s="74"/>
      <c r="S44" s="22"/>
      <c r="T44" s="74"/>
      <c r="U44" s="22"/>
      <c r="V44" s="74"/>
      <c r="W44" s="22"/>
      <c r="X44" s="74"/>
      <c r="Y44" s="22"/>
      <c r="Z44" s="74"/>
      <c r="AA44" s="22"/>
      <c r="AB44" s="74"/>
      <c r="AC44" s="22"/>
      <c r="AD44" s="74"/>
      <c r="AE44" s="22"/>
      <c r="AF44" s="74"/>
      <c r="AG44" s="22"/>
      <c r="AH44" s="74"/>
      <c r="AI44" s="22"/>
      <c r="AJ44" s="74"/>
      <c r="AK44" s="22"/>
      <c r="AL44" s="74"/>
      <c r="AM44" s="22"/>
      <c r="AN44" s="74"/>
      <c r="AO44" s="22"/>
      <c r="AP44" s="74"/>
      <c r="AQ44" s="22"/>
      <c r="AR44" s="74"/>
      <c r="AS44" s="22"/>
      <c r="AT44" s="74"/>
      <c r="AU44" s="22"/>
      <c r="AV44" s="74"/>
      <c r="AW44" s="22"/>
      <c r="AX44" s="74"/>
      <c r="AY44" s="22"/>
      <c r="AZ44" s="74"/>
      <c r="BA44" s="22"/>
      <c r="BB44" s="74"/>
      <c r="BC44" s="22"/>
      <c r="BD44" s="74"/>
      <c r="BE44" s="22"/>
      <c r="BF44" s="74"/>
      <c r="BG44" s="22"/>
      <c r="BH44" s="74"/>
      <c r="BI44" s="1"/>
      <c r="BJ44" s="1"/>
      <c r="BK44" s="22"/>
      <c r="BL44" s="74"/>
      <c r="BM44" s="22"/>
      <c r="BN44" s="74"/>
      <c r="BO44" s="22"/>
      <c r="BP44" s="74"/>
      <c r="BQ44" s="22"/>
      <c r="BR44" s="74"/>
      <c r="BS44" s="22"/>
      <c r="BT44" s="74"/>
      <c r="BU44" s="22"/>
      <c r="BV44" s="74"/>
      <c r="BW44" s="22"/>
      <c r="BX44" s="74"/>
      <c r="BY44" s="22"/>
      <c r="BZ44" s="74"/>
      <c r="CA44" s="22"/>
      <c r="CB44" s="74"/>
      <c r="CC44" s="22"/>
      <c r="CD44" s="692"/>
      <c r="CE44" s="692"/>
      <c r="CF44" s="12"/>
      <c r="CG44" s="692"/>
      <c r="CH44" s="692"/>
      <c r="CI44" s="693"/>
      <c r="CJ44" s="74"/>
      <c r="CK44" s="22"/>
    </row>
    <row r="45" spans="1:89" ht="15" customHeight="1" x14ac:dyDescent="0.2">
      <c r="B45" s="1"/>
      <c r="C45" s="12"/>
      <c r="D45" s="17"/>
      <c r="E45" s="19"/>
      <c r="F45" s="74"/>
      <c r="G45" s="1"/>
      <c r="H45" s="1"/>
      <c r="I45" s="22"/>
      <c r="J45" s="74"/>
      <c r="K45" s="1"/>
      <c r="L45" s="1"/>
      <c r="M45" s="22"/>
      <c r="N45" s="74"/>
      <c r="O45" s="1"/>
      <c r="P45" s="1"/>
      <c r="Q45" s="22"/>
      <c r="R45" s="74"/>
      <c r="S45" s="22"/>
      <c r="T45" s="74"/>
      <c r="U45" s="22"/>
      <c r="V45" s="74"/>
      <c r="W45" s="22"/>
      <c r="X45" s="74"/>
      <c r="Y45" s="22"/>
      <c r="Z45" s="74"/>
      <c r="AA45" s="22"/>
      <c r="AB45" s="74"/>
      <c r="AC45" s="22"/>
      <c r="AD45" s="74"/>
      <c r="AE45" s="22"/>
      <c r="AF45" s="74"/>
      <c r="AG45" s="22"/>
      <c r="AH45" s="74"/>
      <c r="AI45" s="22"/>
      <c r="AJ45" s="74"/>
      <c r="AK45" s="22"/>
      <c r="AL45" s="74"/>
      <c r="AM45" s="22"/>
      <c r="AN45" s="74"/>
      <c r="AO45" s="22"/>
      <c r="AP45" s="74"/>
      <c r="AQ45" s="22"/>
      <c r="AR45" s="74"/>
      <c r="AS45" s="22"/>
      <c r="AT45" s="74"/>
      <c r="AU45" s="22"/>
      <c r="AV45" s="74"/>
      <c r="AW45" s="22"/>
      <c r="AX45" s="74"/>
      <c r="AY45" s="22"/>
      <c r="AZ45" s="74"/>
      <c r="BA45" s="22"/>
      <c r="BB45" s="74"/>
      <c r="BC45" s="22"/>
      <c r="BD45" s="74"/>
      <c r="BE45" s="22"/>
      <c r="BF45" s="74"/>
      <c r="BG45" s="22"/>
      <c r="BH45" s="74"/>
      <c r="BI45" s="1"/>
      <c r="BJ45" s="1"/>
      <c r="BK45" s="22"/>
      <c r="BL45" s="74"/>
      <c r="BM45" s="22"/>
      <c r="BN45" s="74"/>
      <c r="BO45" s="22"/>
      <c r="BP45" s="74"/>
      <c r="BQ45" s="22"/>
      <c r="BR45" s="74"/>
      <c r="BS45" s="22"/>
      <c r="BT45" s="74"/>
      <c r="BU45" s="22"/>
      <c r="BV45" s="74"/>
      <c r="BW45" s="22"/>
      <c r="BX45" s="74"/>
      <c r="BY45" s="22"/>
      <c r="BZ45" s="74"/>
      <c r="CA45" s="22"/>
      <c r="CB45" s="74"/>
      <c r="CC45" s="22"/>
      <c r="CD45" s="692"/>
      <c r="CE45" s="692"/>
      <c r="CF45" s="12"/>
      <c r="CG45" s="692"/>
      <c r="CH45" s="692"/>
      <c r="CI45" s="693"/>
      <c r="CJ45" s="74"/>
      <c r="CK45" s="22"/>
    </row>
    <row r="46" spans="1:89" ht="15" customHeight="1" x14ac:dyDescent="0.2">
      <c r="B46" s="1"/>
      <c r="C46" s="12"/>
      <c r="D46" s="17"/>
      <c r="E46" s="19"/>
      <c r="F46" s="74"/>
      <c r="G46" s="1"/>
      <c r="H46" s="1"/>
      <c r="I46" s="22"/>
      <c r="J46" s="74"/>
      <c r="K46" s="1"/>
      <c r="L46" s="1"/>
      <c r="M46" s="22"/>
      <c r="N46" s="74"/>
      <c r="O46" s="1"/>
      <c r="P46" s="1"/>
      <c r="Q46" s="22"/>
      <c r="R46" s="74"/>
      <c r="S46" s="22"/>
      <c r="T46" s="74"/>
      <c r="U46" s="22"/>
      <c r="V46" s="74"/>
      <c r="W46" s="22"/>
      <c r="X46" s="74"/>
      <c r="Y46" s="22"/>
      <c r="Z46" s="74"/>
      <c r="AA46" s="22"/>
      <c r="AB46" s="74"/>
      <c r="AC46" s="22"/>
      <c r="AD46" s="74"/>
      <c r="AE46" s="22"/>
      <c r="AF46" s="74"/>
      <c r="AG46" s="22"/>
      <c r="AH46" s="74"/>
      <c r="AI46" s="22"/>
      <c r="AJ46" s="74"/>
      <c r="AK46" s="22"/>
      <c r="AL46" s="74"/>
      <c r="AM46" s="22"/>
      <c r="AN46" s="74"/>
      <c r="AO46" s="22"/>
      <c r="AP46" s="74"/>
      <c r="AQ46" s="22"/>
      <c r="AR46" s="74"/>
      <c r="AS46" s="22"/>
      <c r="AT46" s="74"/>
      <c r="AU46" s="22"/>
      <c r="AV46" s="74"/>
      <c r="AW46" s="22"/>
      <c r="AX46" s="74"/>
      <c r="AY46" s="22"/>
      <c r="AZ46" s="74"/>
      <c r="BA46" s="22"/>
      <c r="BB46" s="74"/>
      <c r="BC46" s="22"/>
      <c r="BD46" s="74"/>
      <c r="BE46" s="22"/>
      <c r="BF46" s="74"/>
      <c r="BG46" s="22"/>
      <c r="BH46" s="74"/>
      <c r="BI46" s="1"/>
      <c r="BJ46" s="1"/>
      <c r="BK46" s="22"/>
      <c r="BL46" s="74"/>
      <c r="BM46" s="22"/>
      <c r="BN46" s="74"/>
      <c r="BO46" s="22"/>
      <c r="BP46" s="74"/>
      <c r="BQ46" s="22"/>
      <c r="BR46" s="74"/>
      <c r="BS46" s="22"/>
      <c r="BT46" s="74"/>
      <c r="BU46" s="22"/>
      <c r="BV46" s="74"/>
      <c r="BW46" s="22"/>
      <c r="BX46" s="74"/>
      <c r="BY46" s="22"/>
      <c r="BZ46" s="74"/>
      <c r="CA46" s="22"/>
      <c r="CB46" s="74"/>
      <c r="CC46" s="22"/>
      <c r="CD46" s="692"/>
      <c r="CE46" s="692"/>
      <c r="CF46" s="12"/>
      <c r="CG46" s="692"/>
      <c r="CH46" s="692"/>
      <c r="CI46" s="693"/>
      <c r="CJ46" s="74"/>
      <c r="CK46" s="22"/>
    </row>
    <row r="47" spans="1:89" ht="15" customHeight="1" x14ac:dyDescent="0.2">
      <c r="B47" s="1"/>
      <c r="C47" s="12"/>
      <c r="D47" s="17"/>
      <c r="E47" s="19"/>
      <c r="F47" s="74"/>
      <c r="G47" s="1"/>
      <c r="H47" s="1"/>
      <c r="I47" s="22"/>
      <c r="J47" s="74"/>
      <c r="K47" s="1"/>
      <c r="L47" s="1"/>
      <c r="M47" s="22"/>
      <c r="N47" s="74"/>
      <c r="O47" s="1"/>
      <c r="P47" s="1"/>
      <c r="Q47" s="22"/>
      <c r="R47" s="74"/>
      <c r="S47" s="22"/>
      <c r="T47" s="74"/>
      <c r="U47" s="22"/>
      <c r="V47" s="74"/>
      <c r="W47" s="22"/>
      <c r="X47" s="74"/>
      <c r="Y47" s="22"/>
      <c r="Z47" s="74"/>
      <c r="AA47" s="22"/>
      <c r="AB47" s="74"/>
      <c r="AC47" s="22"/>
      <c r="AD47" s="74"/>
      <c r="AE47" s="22"/>
      <c r="AF47" s="74"/>
      <c r="AG47" s="22"/>
      <c r="AH47" s="74"/>
      <c r="AI47" s="22"/>
      <c r="AJ47" s="74"/>
      <c r="AK47" s="22"/>
      <c r="AL47" s="74"/>
      <c r="AM47" s="22"/>
      <c r="AN47" s="74"/>
      <c r="AO47" s="22"/>
      <c r="AP47" s="74"/>
      <c r="AQ47" s="22"/>
      <c r="AR47" s="74"/>
      <c r="AS47" s="22"/>
      <c r="AT47" s="74"/>
      <c r="AU47" s="22"/>
      <c r="AV47" s="74"/>
      <c r="AW47" s="22"/>
      <c r="AX47" s="74"/>
      <c r="AY47" s="22"/>
      <c r="AZ47" s="74"/>
      <c r="BA47" s="22"/>
      <c r="BB47" s="74"/>
      <c r="BC47" s="22"/>
      <c r="BD47" s="74"/>
      <c r="BE47" s="22"/>
      <c r="BF47" s="74"/>
      <c r="BG47" s="22"/>
      <c r="BH47" s="74"/>
      <c r="BI47" s="1"/>
      <c r="BJ47" s="1"/>
      <c r="BK47" s="22"/>
      <c r="BL47" s="74"/>
      <c r="BM47" s="22"/>
      <c r="BN47" s="74"/>
      <c r="BO47" s="22"/>
      <c r="BP47" s="74"/>
      <c r="BQ47" s="22"/>
      <c r="BR47" s="74"/>
      <c r="BS47" s="22"/>
      <c r="BT47" s="74"/>
      <c r="BU47" s="22"/>
      <c r="BV47" s="74"/>
      <c r="BW47" s="22"/>
      <c r="BX47" s="74"/>
      <c r="BY47" s="22"/>
      <c r="BZ47" s="74"/>
      <c r="CA47" s="22"/>
      <c r="CB47" s="74"/>
      <c r="CC47" s="22"/>
      <c r="CD47" s="692"/>
      <c r="CE47" s="692"/>
      <c r="CF47" s="12"/>
      <c r="CG47" s="692"/>
      <c r="CH47" s="692"/>
      <c r="CI47" s="693"/>
      <c r="CJ47" s="74"/>
      <c r="CK47" s="22"/>
    </row>
    <row r="48" spans="1:89" ht="15" customHeight="1" x14ac:dyDescent="0.2">
      <c r="B48" s="1"/>
      <c r="C48" s="12"/>
      <c r="D48" s="17"/>
      <c r="E48" s="19"/>
      <c r="F48" s="74"/>
      <c r="G48" s="1"/>
      <c r="H48" s="1"/>
      <c r="I48" s="22"/>
      <c r="J48" s="74"/>
      <c r="K48" s="1"/>
      <c r="L48" s="1"/>
      <c r="M48" s="22"/>
      <c r="N48" s="74"/>
      <c r="O48" s="1"/>
      <c r="P48" s="1"/>
      <c r="Q48" s="22"/>
      <c r="R48" s="74"/>
      <c r="S48" s="22"/>
      <c r="T48" s="74"/>
      <c r="U48" s="22"/>
      <c r="V48" s="74"/>
      <c r="W48" s="22"/>
      <c r="X48" s="74"/>
      <c r="Y48" s="22"/>
      <c r="Z48" s="74"/>
      <c r="AA48" s="22"/>
      <c r="AB48" s="74"/>
      <c r="AC48" s="22"/>
      <c r="AD48" s="74"/>
      <c r="AE48" s="22"/>
      <c r="AF48" s="74"/>
      <c r="AG48" s="22"/>
      <c r="AH48" s="74"/>
      <c r="AI48" s="22"/>
      <c r="AJ48" s="74"/>
      <c r="AK48" s="22"/>
      <c r="AL48" s="74"/>
      <c r="AM48" s="22"/>
      <c r="AN48" s="74"/>
      <c r="AO48" s="22"/>
      <c r="AP48" s="74"/>
      <c r="AQ48" s="22"/>
      <c r="AR48" s="74"/>
      <c r="AS48" s="22"/>
      <c r="AT48" s="74"/>
      <c r="AU48" s="22"/>
      <c r="AV48" s="74"/>
      <c r="AW48" s="22"/>
      <c r="AX48" s="74"/>
      <c r="AY48" s="22"/>
      <c r="AZ48" s="74"/>
      <c r="BA48" s="22"/>
      <c r="BB48" s="74"/>
      <c r="BC48" s="22"/>
      <c r="BD48" s="74"/>
      <c r="BE48" s="22"/>
      <c r="BF48" s="74"/>
      <c r="BG48" s="22"/>
      <c r="BH48" s="74"/>
      <c r="BI48" s="1"/>
      <c r="BJ48" s="1"/>
      <c r="BK48" s="22"/>
      <c r="BL48" s="74"/>
      <c r="BM48" s="22"/>
      <c r="BN48" s="74"/>
      <c r="BO48" s="22"/>
      <c r="BP48" s="74"/>
      <c r="BQ48" s="22"/>
      <c r="BR48" s="74"/>
      <c r="BS48" s="22"/>
      <c r="BT48" s="74"/>
      <c r="BU48" s="22"/>
      <c r="BV48" s="74"/>
      <c r="BW48" s="22"/>
      <c r="BX48" s="74"/>
      <c r="BY48" s="22"/>
      <c r="BZ48" s="74"/>
      <c r="CA48" s="22"/>
      <c r="CB48" s="74"/>
      <c r="CC48" s="22"/>
      <c r="CD48" s="692"/>
      <c r="CE48" s="692"/>
      <c r="CF48" s="12"/>
      <c r="CG48" s="692"/>
      <c r="CH48" s="692"/>
      <c r="CI48" s="693"/>
      <c r="CJ48" s="74"/>
      <c r="CK48" s="22"/>
    </row>
    <row r="49" spans="2:89" ht="15" customHeight="1" x14ac:dyDescent="0.2">
      <c r="B49" s="1"/>
      <c r="C49" s="12"/>
      <c r="D49" s="17"/>
      <c r="E49" s="19"/>
      <c r="F49" s="74"/>
      <c r="G49" s="1"/>
      <c r="H49" s="1"/>
      <c r="I49" s="22"/>
      <c r="J49" s="74"/>
      <c r="K49" s="1"/>
      <c r="L49" s="1"/>
      <c r="M49" s="22"/>
      <c r="N49" s="74"/>
      <c r="O49" s="1"/>
      <c r="P49" s="1"/>
      <c r="Q49" s="22"/>
      <c r="R49" s="74"/>
      <c r="S49" s="22"/>
      <c r="T49" s="74"/>
      <c r="U49" s="22"/>
      <c r="V49" s="74"/>
      <c r="W49" s="22"/>
      <c r="X49" s="74"/>
      <c r="Y49" s="22"/>
      <c r="Z49" s="74"/>
      <c r="AA49" s="22"/>
      <c r="AB49" s="74"/>
      <c r="AC49" s="22"/>
      <c r="AD49" s="74"/>
      <c r="AE49" s="22"/>
      <c r="AF49" s="74"/>
      <c r="AG49" s="22"/>
      <c r="AH49" s="74"/>
      <c r="AI49" s="22"/>
      <c r="AJ49" s="74"/>
      <c r="AK49" s="22"/>
      <c r="AL49" s="74"/>
      <c r="AM49" s="22"/>
      <c r="AN49" s="74"/>
      <c r="AO49" s="22"/>
      <c r="AP49" s="74"/>
      <c r="AQ49" s="22"/>
      <c r="AR49" s="74"/>
      <c r="AS49" s="22"/>
      <c r="AT49" s="74"/>
      <c r="AU49" s="22"/>
      <c r="AV49" s="74"/>
      <c r="AW49" s="22"/>
      <c r="AX49" s="74"/>
      <c r="AY49" s="22"/>
      <c r="AZ49" s="74"/>
      <c r="BA49" s="22"/>
      <c r="BB49" s="74"/>
      <c r="BC49" s="22"/>
      <c r="BD49" s="74"/>
      <c r="BE49" s="22"/>
      <c r="BF49" s="74"/>
      <c r="BG49" s="22"/>
      <c r="BH49" s="74"/>
      <c r="BI49" s="1"/>
      <c r="BJ49" s="1"/>
      <c r="BK49" s="22"/>
      <c r="BL49" s="74"/>
      <c r="BM49" s="22"/>
      <c r="BN49" s="74"/>
      <c r="BO49" s="22"/>
      <c r="BP49" s="74"/>
      <c r="BQ49" s="22"/>
      <c r="BR49" s="74"/>
      <c r="BS49" s="22"/>
      <c r="BT49" s="74"/>
      <c r="BU49" s="22"/>
      <c r="BV49" s="74"/>
      <c r="BW49" s="22"/>
      <c r="BX49" s="74"/>
      <c r="BY49" s="22"/>
      <c r="BZ49" s="74"/>
      <c r="CA49" s="22"/>
      <c r="CB49" s="74"/>
      <c r="CC49" s="22"/>
      <c r="CD49" s="692"/>
      <c r="CE49" s="692"/>
      <c r="CF49" s="12"/>
      <c r="CG49" s="692"/>
      <c r="CH49" s="692"/>
      <c r="CI49" s="693"/>
      <c r="CJ49" s="74"/>
      <c r="CK49" s="22"/>
    </row>
    <row r="50" spans="2:89" ht="15" customHeight="1" x14ac:dyDescent="0.2">
      <c r="B50" s="1"/>
      <c r="C50" s="12"/>
      <c r="D50" s="17"/>
      <c r="E50" s="19"/>
      <c r="F50" s="74"/>
      <c r="G50" s="1"/>
      <c r="H50" s="1"/>
      <c r="I50" s="22"/>
      <c r="J50" s="74"/>
      <c r="K50" s="1"/>
      <c r="L50" s="1"/>
      <c r="M50" s="22"/>
      <c r="N50" s="74"/>
      <c r="O50" s="1"/>
      <c r="P50" s="1"/>
      <c r="Q50" s="22"/>
      <c r="R50" s="74"/>
      <c r="S50" s="22"/>
      <c r="T50" s="74"/>
      <c r="U50" s="22"/>
      <c r="V50" s="74"/>
      <c r="W50" s="22"/>
      <c r="X50" s="74"/>
      <c r="Y50" s="22"/>
      <c r="Z50" s="74"/>
      <c r="AA50" s="22"/>
      <c r="AB50" s="74"/>
      <c r="AC50" s="22"/>
      <c r="AD50" s="74"/>
      <c r="AE50" s="22"/>
      <c r="AF50" s="74"/>
      <c r="AG50" s="22"/>
      <c r="AH50" s="74"/>
      <c r="AI50" s="22"/>
      <c r="AJ50" s="74"/>
      <c r="AK50" s="22"/>
      <c r="AL50" s="74"/>
      <c r="AM50" s="22"/>
      <c r="AN50" s="74"/>
      <c r="AO50" s="22"/>
      <c r="AP50" s="74"/>
      <c r="AQ50" s="22"/>
      <c r="AR50" s="74"/>
      <c r="AS50" s="22"/>
      <c r="AT50" s="74"/>
      <c r="AU50" s="22"/>
      <c r="AV50" s="74"/>
      <c r="AW50" s="22"/>
      <c r="AX50" s="74"/>
      <c r="AY50" s="22"/>
      <c r="AZ50" s="74"/>
      <c r="BA50" s="22"/>
      <c r="BB50" s="74"/>
      <c r="BC50" s="22"/>
      <c r="BD50" s="74"/>
      <c r="BE50" s="22"/>
      <c r="BF50" s="74"/>
      <c r="BG50" s="22"/>
      <c r="BH50" s="74"/>
      <c r="BI50" s="1"/>
      <c r="BJ50" s="1"/>
      <c r="BK50" s="22"/>
      <c r="BL50" s="74"/>
      <c r="BM50" s="22"/>
      <c r="BN50" s="74"/>
      <c r="BO50" s="22"/>
      <c r="BP50" s="74"/>
      <c r="BQ50" s="22"/>
      <c r="BR50" s="74"/>
      <c r="BS50" s="22"/>
      <c r="BT50" s="74"/>
      <c r="BU50" s="22"/>
      <c r="BV50" s="74"/>
      <c r="BW50" s="22"/>
      <c r="BX50" s="74"/>
      <c r="BY50" s="22"/>
      <c r="BZ50" s="74"/>
      <c r="CA50" s="22"/>
      <c r="CB50" s="74"/>
      <c r="CC50" s="22"/>
      <c r="CD50" s="692"/>
      <c r="CE50" s="692"/>
      <c r="CF50" s="12"/>
      <c r="CG50" s="692"/>
      <c r="CH50" s="692"/>
      <c r="CI50" s="693"/>
      <c r="CJ50" s="74"/>
      <c r="CK50" s="22"/>
    </row>
    <row r="51" spans="2:89" ht="15" customHeight="1" x14ac:dyDescent="0.2">
      <c r="B51" s="1"/>
      <c r="C51" s="12"/>
      <c r="D51" s="17"/>
      <c r="E51" s="19"/>
      <c r="F51" s="74"/>
      <c r="G51" s="1"/>
      <c r="H51" s="1"/>
      <c r="I51" s="22"/>
      <c r="J51" s="74"/>
      <c r="K51" s="1"/>
      <c r="L51" s="1"/>
      <c r="M51" s="22"/>
      <c r="N51" s="74"/>
      <c r="O51" s="1"/>
      <c r="P51" s="1"/>
      <c r="Q51" s="22"/>
      <c r="R51" s="74"/>
      <c r="S51" s="22"/>
      <c r="T51" s="74"/>
      <c r="U51" s="22"/>
      <c r="V51" s="74"/>
      <c r="W51" s="22"/>
      <c r="X51" s="74"/>
      <c r="Y51" s="22"/>
      <c r="Z51" s="74"/>
      <c r="AA51" s="22"/>
      <c r="AB51" s="74"/>
      <c r="AC51" s="22"/>
      <c r="AD51" s="74"/>
      <c r="AE51" s="22"/>
      <c r="AF51" s="74"/>
      <c r="AG51" s="22"/>
      <c r="AH51" s="74"/>
      <c r="AI51" s="22"/>
      <c r="AJ51" s="74"/>
      <c r="AK51" s="22"/>
      <c r="AL51" s="74"/>
      <c r="AM51" s="22"/>
      <c r="AN51" s="74"/>
      <c r="AO51" s="22"/>
      <c r="AP51" s="74"/>
      <c r="AQ51" s="22"/>
      <c r="AR51" s="74"/>
      <c r="AS51" s="22"/>
      <c r="AT51" s="74"/>
      <c r="AU51" s="22"/>
      <c r="AV51" s="74"/>
      <c r="AW51" s="22"/>
      <c r="AX51" s="74"/>
      <c r="AY51" s="22"/>
      <c r="AZ51" s="74"/>
      <c r="BA51" s="22"/>
      <c r="BB51" s="74"/>
      <c r="BC51" s="22"/>
      <c r="BD51" s="74"/>
      <c r="BE51" s="22"/>
      <c r="BF51" s="74"/>
      <c r="BG51" s="22"/>
      <c r="BH51" s="74"/>
      <c r="BI51" s="1"/>
      <c r="BJ51" s="1"/>
      <c r="BK51" s="22"/>
      <c r="BL51" s="74"/>
      <c r="BM51" s="22"/>
      <c r="BN51" s="74"/>
      <c r="BO51" s="22"/>
      <c r="BP51" s="74"/>
      <c r="BQ51" s="22"/>
      <c r="BR51" s="74"/>
      <c r="BS51" s="22"/>
      <c r="BT51" s="74"/>
      <c r="BU51" s="22"/>
      <c r="BV51" s="74"/>
      <c r="BW51" s="22"/>
      <c r="BX51" s="74"/>
      <c r="BY51" s="22"/>
      <c r="BZ51" s="74"/>
      <c r="CA51" s="22"/>
      <c r="CB51" s="74"/>
      <c r="CC51" s="22"/>
      <c r="CD51" s="692"/>
      <c r="CE51" s="692"/>
      <c r="CF51" s="12"/>
      <c r="CG51" s="692"/>
      <c r="CH51" s="692"/>
      <c r="CI51" s="693"/>
      <c r="CJ51" s="74"/>
      <c r="CK51" s="22"/>
    </row>
    <row r="52" spans="2:89" ht="15" customHeight="1" x14ac:dyDescent="0.2">
      <c r="B52" s="1"/>
      <c r="C52" s="12"/>
      <c r="D52" s="17"/>
      <c r="E52" s="19"/>
      <c r="F52" s="74"/>
      <c r="G52" s="1"/>
      <c r="H52" s="1"/>
      <c r="I52" s="22"/>
      <c r="J52" s="74"/>
      <c r="K52" s="1"/>
      <c r="L52" s="1"/>
      <c r="M52" s="22"/>
      <c r="N52" s="74"/>
      <c r="O52" s="1"/>
      <c r="P52" s="1"/>
      <c r="Q52" s="22"/>
      <c r="R52" s="74"/>
      <c r="S52" s="22"/>
      <c r="T52" s="74"/>
      <c r="U52" s="22"/>
      <c r="V52" s="74"/>
      <c r="W52" s="22"/>
      <c r="X52" s="74"/>
      <c r="Y52" s="22"/>
      <c r="Z52" s="74"/>
      <c r="AA52" s="22"/>
      <c r="AB52" s="74"/>
      <c r="AC52" s="22"/>
      <c r="AD52" s="74"/>
      <c r="AE52" s="22"/>
      <c r="AF52" s="74"/>
      <c r="AG52" s="22"/>
      <c r="AH52" s="74"/>
      <c r="AI52" s="22"/>
      <c r="AJ52" s="74"/>
      <c r="AK52" s="22"/>
      <c r="AL52" s="74"/>
      <c r="AM52" s="22"/>
      <c r="AN52" s="74"/>
      <c r="AO52" s="22"/>
      <c r="AP52" s="74"/>
      <c r="AQ52" s="22"/>
      <c r="AR52" s="74"/>
      <c r="AS52" s="22"/>
      <c r="AT52" s="74"/>
      <c r="AU52" s="22"/>
      <c r="AV52" s="74"/>
      <c r="AW52" s="22"/>
      <c r="AX52" s="74"/>
      <c r="AY52" s="22"/>
      <c r="AZ52" s="74"/>
      <c r="BA52" s="22"/>
      <c r="BB52" s="74"/>
      <c r="BC52" s="22"/>
      <c r="BD52" s="74"/>
      <c r="BE52" s="22"/>
      <c r="BF52" s="74"/>
      <c r="BG52" s="22"/>
      <c r="BH52" s="74"/>
      <c r="BI52" s="1"/>
      <c r="BJ52" s="1"/>
      <c r="BK52" s="22"/>
      <c r="BL52" s="74"/>
      <c r="BM52" s="22"/>
      <c r="BN52" s="74"/>
      <c r="BO52" s="22"/>
      <c r="BP52" s="74"/>
      <c r="BQ52" s="22"/>
      <c r="BR52" s="74"/>
      <c r="BS52" s="22"/>
      <c r="BT52" s="74"/>
      <c r="BU52" s="22"/>
      <c r="BV52" s="74"/>
      <c r="BW52" s="22"/>
      <c r="BX52" s="74"/>
      <c r="BY52" s="22"/>
      <c r="BZ52" s="74"/>
      <c r="CA52" s="22"/>
      <c r="CB52" s="74"/>
      <c r="CC52" s="22"/>
      <c r="CD52" s="692"/>
      <c r="CE52" s="692"/>
      <c r="CF52" s="12"/>
      <c r="CG52" s="692"/>
      <c r="CH52" s="692"/>
      <c r="CI52" s="693"/>
      <c r="CJ52" s="74"/>
      <c r="CK52" s="22"/>
    </row>
    <row r="53" spans="2:89" ht="15" customHeight="1" x14ac:dyDescent="0.2">
      <c r="B53" s="1"/>
      <c r="C53" s="12"/>
      <c r="D53" s="17"/>
      <c r="E53" s="19"/>
      <c r="F53" s="74"/>
      <c r="G53" s="1"/>
      <c r="H53" s="1"/>
      <c r="I53" s="22"/>
      <c r="J53" s="74"/>
      <c r="K53" s="1"/>
      <c r="L53" s="1"/>
      <c r="M53" s="22"/>
      <c r="N53" s="74"/>
      <c r="O53" s="1"/>
      <c r="P53" s="1"/>
      <c r="Q53" s="22"/>
      <c r="R53" s="74"/>
      <c r="S53" s="22"/>
      <c r="T53" s="74"/>
      <c r="U53" s="22"/>
      <c r="V53" s="74"/>
      <c r="W53" s="22"/>
      <c r="X53" s="74"/>
      <c r="Y53" s="22"/>
      <c r="Z53" s="74"/>
      <c r="AA53" s="22"/>
      <c r="AB53" s="74"/>
      <c r="AC53" s="22"/>
      <c r="AD53" s="74"/>
      <c r="AE53" s="22"/>
      <c r="AF53" s="74"/>
      <c r="AG53" s="22"/>
      <c r="AH53" s="74"/>
      <c r="AI53" s="22"/>
      <c r="AJ53" s="74"/>
      <c r="AK53" s="22"/>
      <c r="AL53" s="74"/>
      <c r="AM53" s="22"/>
      <c r="AN53" s="74"/>
      <c r="AO53" s="22"/>
      <c r="AP53" s="74"/>
      <c r="AQ53" s="22"/>
      <c r="AR53" s="74"/>
      <c r="AS53" s="22"/>
      <c r="AT53" s="74"/>
      <c r="AU53" s="22"/>
      <c r="AV53" s="74"/>
      <c r="AW53" s="22"/>
      <c r="AX53" s="74"/>
      <c r="AY53" s="22"/>
      <c r="AZ53" s="74"/>
      <c r="BA53" s="22"/>
      <c r="BB53" s="74"/>
      <c r="BC53" s="22"/>
      <c r="BD53" s="74"/>
      <c r="BE53" s="22"/>
      <c r="BF53" s="74"/>
      <c r="BG53" s="22"/>
      <c r="BH53" s="74"/>
      <c r="BI53" s="1"/>
      <c r="BJ53" s="1"/>
      <c r="BK53" s="22"/>
      <c r="BL53" s="74"/>
      <c r="BM53" s="22"/>
      <c r="BN53" s="74"/>
      <c r="BO53" s="22"/>
      <c r="BP53" s="74"/>
      <c r="BQ53" s="22"/>
      <c r="BR53" s="74"/>
      <c r="BS53" s="22"/>
      <c r="BT53" s="74"/>
      <c r="BU53" s="22"/>
      <c r="BV53" s="74"/>
      <c r="BW53" s="22"/>
      <c r="BX53" s="74"/>
      <c r="BY53" s="22"/>
      <c r="BZ53" s="74"/>
      <c r="CA53" s="22"/>
      <c r="CB53" s="74"/>
      <c r="CC53" s="22"/>
      <c r="CD53" s="692"/>
      <c r="CE53" s="692"/>
      <c r="CF53" s="12"/>
      <c r="CG53" s="692"/>
      <c r="CH53" s="692"/>
      <c r="CI53" s="693"/>
      <c r="CJ53" s="74"/>
      <c r="CK53" s="22"/>
    </row>
    <row r="54" spans="2:89" ht="15" customHeight="1" x14ac:dyDescent="0.2">
      <c r="B54" s="1"/>
      <c r="C54" s="12"/>
      <c r="D54" s="17"/>
      <c r="E54" s="19"/>
      <c r="F54" s="74"/>
      <c r="G54" s="1"/>
      <c r="H54" s="1"/>
      <c r="I54" s="22"/>
      <c r="J54" s="74"/>
      <c r="K54" s="1"/>
      <c r="L54" s="1"/>
      <c r="M54" s="22"/>
      <c r="N54" s="74"/>
      <c r="O54" s="1"/>
      <c r="P54" s="1"/>
      <c r="Q54" s="22"/>
      <c r="R54" s="74"/>
      <c r="S54" s="22"/>
      <c r="T54" s="74"/>
      <c r="U54" s="22"/>
      <c r="V54" s="74"/>
      <c r="W54" s="22"/>
      <c r="X54" s="74"/>
      <c r="Y54" s="22"/>
      <c r="Z54" s="74"/>
      <c r="AA54" s="22"/>
      <c r="AB54" s="74"/>
      <c r="AC54" s="22"/>
      <c r="AD54" s="74"/>
      <c r="AE54" s="22"/>
      <c r="AF54" s="74"/>
      <c r="AG54" s="22"/>
      <c r="AH54" s="74"/>
      <c r="AI54" s="22"/>
      <c r="AJ54" s="74"/>
      <c r="AK54" s="22"/>
      <c r="AL54" s="74"/>
      <c r="AM54" s="22"/>
      <c r="AN54" s="74"/>
      <c r="AO54" s="22"/>
      <c r="AP54" s="74"/>
      <c r="AQ54" s="22"/>
      <c r="AR54" s="74"/>
      <c r="AS54" s="22"/>
      <c r="AT54" s="74"/>
      <c r="AU54" s="22"/>
      <c r="AV54" s="74"/>
      <c r="AW54" s="22"/>
      <c r="AX54" s="74"/>
      <c r="AY54" s="22"/>
      <c r="AZ54" s="74"/>
      <c r="BA54" s="22"/>
      <c r="BB54" s="74"/>
      <c r="BC54" s="22"/>
      <c r="BD54" s="74"/>
      <c r="BE54" s="22"/>
      <c r="BF54" s="74"/>
      <c r="BG54" s="22"/>
      <c r="BH54" s="74"/>
      <c r="BI54" s="1"/>
      <c r="BJ54" s="1"/>
      <c r="BK54" s="22"/>
      <c r="BL54" s="74"/>
      <c r="BM54" s="22"/>
      <c r="BN54" s="74"/>
      <c r="BO54" s="22"/>
      <c r="BP54" s="74"/>
      <c r="BQ54" s="22"/>
      <c r="BR54" s="74"/>
      <c r="BS54" s="22"/>
      <c r="BT54" s="74"/>
      <c r="BU54" s="22"/>
      <c r="BV54" s="74"/>
      <c r="BW54" s="22"/>
      <c r="BX54" s="74"/>
      <c r="BY54" s="22"/>
      <c r="BZ54" s="74"/>
      <c r="CA54" s="22"/>
      <c r="CB54" s="74"/>
      <c r="CC54" s="22"/>
      <c r="CD54" s="692"/>
      <c r="CE54" s="692"/>
      <c r="CF54" s="12"/>
      <c r="CG54" s="692"/>
      <c r="CH54" s="692"/>
      <c r="CI54" s="693"/>
      <c r="CJ54" s="74"/>
      <c r="CK54" s="22"/>
    </row>
    <row r="55" spans="2:89" ht="15" customHeight="1" x14ac:dyDescent="0.2">
      <c r="B55" s="1"/>
      <c r="C55" s="12"/>
      <c r="D55" s="17"/>
      <c r="E55" s="19"/>
      <c r="F55" s="74"/>
      <c r="G55" s="1"/>
      <c r="H55" s="1"/>
      <c r="I55" s="22"/>
      <c r="J55" s="74"/>
      <c r="K55" s="1"/>
      <c r="L55" s="1"/>
      <c r="M55" s="22"/>
      <c r="N55" s="74"/>
      <c r="O55" s="1"/>
      <c r="P55" s="1"/>
      <c r="Q55" s="22"/>
      <c r="R55" s="74"/>
      <c r="S55" s="22"/>
      <c r="T55" s="74"/>
      <c r="U55" s="22"/>
      <c r="V55" s="74"/>
      <c r="W55" s="22"/>
      <c r="X55" s="74"/>
      <c r="Y55" s="22"/>
      <c r="Z55" s="74"/>
      <c r="AA55" s="22"/>
      <c r="AB55" s="74"/>
      <c r="AC55" s="22"/>
      <c r="AD55" s="74"/>
      <c r="AE55" s="22"/>
      <c r="AF55" s="74"/>
      <c r="AG55" s="22"/>
      <c r="AH55" s="74"/>
      <c r="AI55" s="22"/>
      <c r="AJ55" s="74"/>
      <c r="AK55" s="22"/>
      <c r="AL55" s="74"/>
      <c r="AM55" s="22"/>
      <c r="AN55" s="74"/>
      <c r="AO55" s="22"/>
      <c r="AP55" s="74"/>
      <c r="AQ55" s="22"/>
      <c r="AR55" s="74"/>
      <c r="AS55" s="22"/>
      <c r="AT55" s="74"/>
      <c r="AU55" s="22"/>
      <c r="AV55" s="74"/>
      <c r="AW55" s="22"/>
      <c r="AX55" s="74"/>
      <c r="AY55" s="22"/>
      <c r="AZ55" s="74"/>
      <c r="BA55" s="22"/>
      <c r="BB55" s="74"/>
      <c r="BC55" s="22"/>
      <c r="BD55" s="74"/>
      <c r="BE55" s="22"/>
      <c r="BF55" s="74"/>
      <c r="BG55" s="22"/>
      <c r="BH55" s="74"/>
      <c r="BI55" s="1"/>
      <c r="BJ55" s="1"/>
      <c r="BK55" s="22"/>
      <c r="BL55" s="74"/>
      <c r="BM55" s="22"/>
      <c r="BN55" s="74"/>
      <c r="BO55" s="22"/>
      <c r="BP55" s="74"/>
      <c r="BQ55" s="22"/>
      <c r="BR55" s="74"/>
      <c r="BS55" s="22"/>
      <c r="BT55" s="74"/>
      <c r="BU55" s="22"/>
      <c r="BV55" s="74"/>
      <c r="BW55" s="22"/>
      <c r="BX55" s="74"/>
      <c r="BY55" s="22"/>
      <c r="BZ55" s="74"/>
      <c r="CA55" s="22"/>
      <c r="CB55" s="74"/>
      <c r="CC55" s="22"/>
      <c r="CD55" s="692"/>
      <c r="CE55" s="692"/>
      <c r="CF55" s="12"/>
      <c r="CG55" s="692"/>
      <c r="CH55" s="692"/>
      <c r="CI55" s="693"/>
      <c r="CJ55" s="74"/>
      <c r="CK55" s="22"/>
    </row>
    <row r="56" spans="2:89" ht="15" customHeight="1" x14ac:dyDescent="0.2">
      <c r="B56" s="1"/>
      <c r="C56" s="12"/>
      <c r="D56" s="17"/>
      <c r="E56" s="19"/>
      <c r="F56" s="74"/>
      <c r="G56" s="1"/>
      <c r="H56" s="1"/>
      <c r="I56" s="22"/>
      <c r="J56" s="74"/>
      <c r="K56" s="1"/>
      <c r="L56" s="1"/>
      <c r="M56" s="22"/>
      <c r="N56" s="74"/>
      <c r="O56" s="1"/>
      <c r="P56" s="1"/>
      <c r="Q56" s="22"/>
      <c r="R56" s="74"/>
      <c r="S56" s="22"/>
      <c r="T56" s="74"/>
      <c r="U56" s="22"/>
      <c r="V56" s="74"/>
      <c r="W56" s="22"/>
      <c r="X56" s="74"/>
      <c r="Y56" s="22"/>
      <c r="Z56" s="74"/>
      <c r="AA56" s="22"/>
      <c r="AB56" s="74"/>
      <c r="AC56" s="22"/>
      <c r="AD56" s="74"/>
      <c r="AE56" s="22"/>
      <c r="AF56" s="74"/>
      <c r="AG56" s="22"/>
      <c r="AH56" s="74"/>
      <c r="AI56" s="22"/>
      <c r="AJ56" s="74"/>
      <c r="AK56" s="22"/>
      <c r="AL56" s="74"/>
      <c r="AM56" s="22"/>
      <c r="AN56" s="74"/>
      <c r="AO56" s="22"/>
      <c r="AP56" s="74"/>
      <c r="AQ56" s="22"/>
      <c r="AR56" s="74"/>
      <c r="AS56" s="22"/>
      <c r="AT56" s="74"/>
      <c r="AU56" s="22"/>
      <c r="AV56" s="74"/>
      <c r="AW56" s="22"/>
      <c r="AX56" s="74"/>
      <c r="AY56" s="22"/>
      <c r="AZ56" s="74"/>
      <c r="BA56" s="22"/>
      <c r="BB56" s="74"/>
      <c r="BC56" s="22"/>
      <c r="BD56" s="74"/>
      <c r="BE56" s="22"/>
      <c r="BF56" s="74"/>
      <c r="BG56" s="22"/>
      <c r="BH56" s="74"/>
      <c r="BI56" s="1"/>
      <c r="BJ56" s="1"/>
      <c r="BK56" s="22"/>
      <c r="BL56" s="74"/>
      <c r="BM56" s="22"/>
      <c r="BN56" s="74"/>
      <c r="BO56" s="22"/>
      <c r="BP56" s="74"/>
      <c r="BQ56" s="22"/>
      <c r="BR56" s="74"/>
      <c r="BS56" s="22"/>
      <c r="BT56" s="74"/>
      <c r="BU56" s="22"/>
      <c r="BV56" s="74"/>
      <c r="BW56" s="22"/>
      <c r="BX56" s="74"/>
      <c r="BY56" s="22"/>
      <c r="BZ56" s="74"/>
      <c r="CA56" s="22"/>
      <c r="CB56" s="74"/>
      <c r="CC56" s="22"/>
      <c r="CD56" s="692"/>
      <c r="CE56" s="692"/>
      <c r="CF56" s="12"/>
      <c r="CG56" s="692"/>
      <c r="CH56" s="692"/>
      <c r="CI56" s="693"/>
      <c r="CJ56" s="74"/>
      <c r="CK56" s="22"/>
    </row>
    <row r="57" spans="2:89" ht="15" customHeight="1" x14ac:dyDescent="0.2">
      <c r="B57" s="1"/>
      <c r="C57" s="12"/>
      <c r="D57" s="17"/>
      <c r="E57" s="19"/>
      <c r="F57" s="74"/>
      <c r="G57" s="1"/>
      <c r="H57" s="1"/>
      <c r="I57" s="22"/>
      <c r="J57" s="74"/>
      <c r="K57" s="1"/>
      <c r="L57" s="1"/>
      <c r="M57" s="22"/>
      <c r="N57" s="74"/>
      <c r="O57" s="1"/>
      <c r="P57" s="1"/>
      <c r="Q57" s="22"/>
      <c r="R57" s="74"/>
      <c r="S57" s="22"/>
      <c r="T57" s="74"/>
      <c r="U57" s="22"/>
      <c r="V57" s="74"/>
      <c r="W57" s="22"/>
      <c r="X57" s="74"/>
      <c r="Y57" s="22"/>
      <c r="Z57" s="74"/>
      <c r="AA57" s="22"/>
      <c r="AB57" s="74"/>
      <c r="AC57" s="22"/>
      <c r="AD57" s="74"/>
      <c r="AE57" s="22"/>
      <c r="AF57" s="74"/>
      <c r="AG57" s="22"/>
      <c r="AH57" s="74"/>
      <c r="AI57" s="22"/>
      <c r="AJ57" s="74"/>
      <c r="AK57" s="22"/>
      <c r="AL57" s="74"/>
      <c r="AM57" s="22"/>
      <c r="AN57" s="74"/>
      <c r="AO57" s="22"/>
      <c r="AP57" s="74"/>
      <c r="AQ57" s="22"/>
      <c r="AR57" s="74"/>
      <c r="AS57" s="22"/>
      <c r="AT57" s="74"/>
      <c r="AU57" s="22"/>
      <c r="AV57" s="74"/>
      <c r="AW57" s="22"/>
      <c r="AX57" s="74"/>
      <c r="AY57" s="22"/>
      <c r="AZ57" s="74"/>
      <c r="BA57" s="22"/>
      <c r="BB57" s="74"/>
      <c r="BC57" s="22"/>
      <c r="BD57" s="74"/>
      <c r="BE57" s="22"/>
      <c r="BF57" s="74"/>
      <c r="BG57" s="22"/>
      <c r="BH57" s="74"/>
      <c r="BI57" s="1"/>
      <c r="BJ57" s="1"/>
      <c r="BK57" s="22"/>
      <c r="BL57" s="74"/>
      <c r="BM57" s="22"/>
      <c r="BN57" s="74"/>
      <c r="BO57" s="22"/>
      <c r="BP57" s="74"/>
      <c r="BQ57" s="22"/>
      <c r="BR57" s="74"/>
      <c r="BS57" s="22"/>
      <c r="BT57" s="74"/>
      <c r="BU57" s="22"/>
      <c r="BV57" s="74"/>
      <c r="BW57" s="22"/>
      <c r="BX57" s="74"/>
      <c r="BY57" s="22"/>
      <c r="BZ57" s="74"/>
      <c r="CA57" s="22"/>
      <c r="CB57" s="74"/>
      <c r="CC57" s="22"/>
      <c r="CD57" s="692"/>
      <c r="CE57" s="692"/>
      <c r="CF57" s="12"/>
      <c r="CG57" s="692"/>
      <c r="CH57" s="692"/>
      <c r="CI57" s="693"/>
      <c r="CJ57" s="74"/>
      <c r="CK57" s="22"/>
    </row>
    <row r="58" spans="2:89" ht="15" customHeight="1" x14ac:dyDescent="0.2">
      <c r="B58" s="1"/>
      <c r="C58" s="12"/>
      <c r="D58" s="17"/>
      <c r="E58" s="19"/>
      <c r="F58" s="74"/>
      <c r="G58" s="1"/>
      <c r="H58" s="1"/>
      <c r="I58" s="22"/>
      <c r="J58" s="74"/>
      <c r="K58" s="1"/>
      <c r="L58" s="1"/>
      <c r="M58" s="22"/>
      <c r="N58" s="74"/>
      <c r="O58" s="1"/>
      <c r="P58" s="1"/>
      <c r="Q58" s="22"/>
      <c r="R58" s="74"/>
      <c r="S58" s="22"/>
      <c r="T58" s="74"/>
      <c r="U58" s="22"/>
      <c r="V58" s="74"/>
      <c r="W58" s="22"/>
      <c r="X58" s="74"/>
      <c r="Y58" s="22"/>
      <c r="Z58" s="74"/>
      <c r="AA58" s="22"/>
      <c r="AB58" s="74"/>
      <c r="AC58" s="22"/>
      <c r="AD58" s="74"/>
      <c r="AE58" s="22"/>
      <c r="AF58" s="74"/>
      <c r="AG58" s="22"/>
      <c r="AH58" s="74"/>
      <c r="AI58" s="22"/>
      <c r="AJ58" s="74"/>
      <c r="AK58" s="22"/>
      <c r="AL58" s="74"/>
      <c r="AM58" s="22"/>
      <c r="AN58" s="74"/>
      <c r="AO58" s="22"/>
      <c r="AP58" s="74"/>
      <c r="AQ58" s="22"/>
      <c r="AR58" s="74"/>
      <c r="AS58" s="22"/>
      <c r="AT58" s="74"/>
      <c r="AU58" s="22"/>
      <c r="AV58" s="74"/>
      <c r="AW58" s="22"/>
      <c r="AX58" s="74"/>
      <c r="AY58" s="22"/>
      <c r="AZ58" s="74"/>
      <c r="BA58" s="22"/>
      <c r="BB58" s="74"/>
      <c r="BC58" s="22"/>
      <c r="BD58" s="74"/>
      <c r="BE58" s="22"/>
      <c r="BF58" s="74"/>
      <c r="BG58" s="22"/>
      <c r="BH58" s="74"/>
      <c r="BI58" s="1"/>
      <c r="BJ58" s="1"/>
      <c r="BK58" s="22"/>
      <c r="BL58" s="74"/>
      <c r="BM58" s="22"/>
      <c r="BN58" s="74"/>
      <c r="BO58" s="22"/>
      <c r="BP58" s="74"/>
      <c r="BQ58" s="22"/>
      <c r="BR58" s="74"/>
      <c r="BS58" s="22"/>
      <c r="BT58" s="74"/>
      <c r="BU58" s="22"/>
      <c r="BV58" s="74"/>
      <c r="BW58" s="22"/>
      <c r="BX58" s="74"/>
      <c r="BY58" s="22"/>
      <c r="BZ58" s="74"/>
      <c r="CA58" s="22"/>
      <c r="CB58" s="74"/>
      <c r="CC58" s="22"/>
      <c r="CD58" s="692"/>
      <c r="CE58" s="692"/>
      <c r="CF58" s="12"/>
      <c r="CG58" s="692"/>
      <c r="CH58" s="692"/>
      <c r="CI58" s="693"/>
      <c r="CJ58" s="74"/>
      <c r="CK58" s="22"/>
    </row>
    <row r="59" spans="2:89" ht="15" customHeight="1" x14ac:dyDescent="0.2">
      <c r="B59" s="1"/>
      <c r="C59" s="12"/>
      <c r="D59" s="17"/>
      <c r="E59" s="19"/>
      <c r="F59" s="74"/>
      <c r="G59" s="1"/>
      <c r="H59" s="1"/>
      <c r="I59" s="22"/>
      <c r="J59" s="74"/>
      <c r="K59" s="1"/>
      <c r="L59" s="1"/>
      <c r="M59" s="22"/>
      <c r="N59" s="74"/>
      <c r="O59" s="1"/>
      <c r="P59" s="1"/>
      <c r="Q59" s="22"/>
      <c r="R59" s="74"/>
      <c r="S59" s="22"/>
      <c r="T59" s="74"/>
      <c r="U59" s="22"/>
      <c r="V59" s="74"/>
      <c r="W59" s="22"/>
      <c r="X59" s="74"/>
      <c r="Y59" s="22"/>
      <c r="Z59" s="74"/>
      <c r="AA59" s="22"/>
      <c r="AB59" s="74"/>
      <c r="AC59" s="22"/>
      <c r="AD59" s="74"/>
      <c r="AE59" s="22"/>
      <c r="AF59" s="74"/>
      <c r="AG59" s="22"/>
      <c r="AH59" s="74"/>
      <c r="AI59" s="22"/>
      <c r="AJ59" s="74"/>
      <c r="AK59" s="22"/>
      <c r="AL59" s="74"/>
      <c r="AM59" s="22"/>
      <c r="AN59" s="74"/>
      <c r="AO59" s="22"/>
      <c r="AP59" s="74"/>
      <c r="AQ59" s="22"/>
      <c r="AR59" s="74"/>
      <c r="AS59" s="22"/>
      <c r="AT59" s="74"/>
      <c r="AU59" s="22"/>
      <c r="AV59" s="74"/>
      <c r="AW59" s="22"/>
      <c r="AX59" s="74"/>
      <c r="AY59" s="22"/>
      <c r="AZ59" s="74"/>
      <c r="BA59" s="22"/>
      <c r="BB59" s="74"/>
      <c r="BC59" s="22"/>
      <c r="BD59" s="74"/>
      <c r="BE59" s="22"/>
      <c r="BF59" s="74"/>
      <c r="BG59" s="22"/>
      <c r="BH59" s="74"/>
      <c r="BI59" s="1"/>
      <c r="BJ59" s="1"/>
      <c r="BK59" s="22"/>
      <c r="BL59" s="74"/>
      <c r="BM59" s="22"/>
      <c r="BN59" s="74"/>
      <c r="BO59" s="22"/>
      <c r="BP59" s="74"/>
      <c r="BQ59" s="22"/>
      <c r="BR59" s="74"/>
      <c r="BS59" s="22"/>
      <c r="BT59" s="74"/>
      <c r="BU59" s="22"/>
      <c r="BV59" s="74"/>
      <c r="BW59" s="22"/>
      <c r="BX59" s="74"/>
      <c r="BY59" s="22"/>
      <c r="BZ59" s="74"/>
      <c r="CA59" s="22"/>
      <c r="CB59" s="74"/>
      <c r="CC59" s="22"/>
      <c r="CD59" s="692"/>
      <c r="CE59" s="692"/>
      <c r="CF59" s="12"/>
      <c r="CG59" s="692"/>
      <c r="CH59" s="692"/>
      <c r="CI59" s="693"/>
      <c r="CJ59" s="74"/>
      <c r="CK59" s="22"/>
    </row>
    <row r="60" spans="2:89" ht="15" customHeight="1" x14ac:dyDescent="0.2">
      <c r="B60" s="1"/>
      <c r="C60" s="12"/>
      <c r="D60" s="17"/>
      <c r="E60" s="19"/>
      <c r="F60" s="74"/>
      <c r="G60" s="1"/>
      <c r="H60" s="1"/>
      <c r="I60" s="22"/>
      <c r="J60" s="74"/>
      <c r="K60" s="1"/>
      <c r="L60" s="1"/>
      <c r="M60" s="22"/>
      <c r="N60" s="74"/>
      <c r="O60" s="1"/>
      <c r="P60" s="1"/>
      <c r="Q60" s="22"/>
      <c r="R60" s="74"/>
      <c r="S60" s="22"/>
      <c r="T60" s="74"/>
      <c r="U60" s="22"/>
      <c r="V60" s="74"/>
      <c r="W60" s="22"/>
      <c r="X60" s="74"/>
      <c r="Y60" s="22"/>
      <c r="Z60" s="74"/>
      <c r="AA60" s="22"/>
      <c r="AB60" s="74"/>
      <c r="AC60" s="22"/>
      <c r="AD60" s="74"/>
      <c r="AE60" s="22"/>
      <c r="AF60" s="74"/>
      <c r="AG60" s="22"/>
      <c r="AH60" s="74"/>
      <c r="AI60" s="22"/>
      <c r="AJ60" s="74"/>
      <c r="AK60" s="22"/>
      <c r="AL60" s="74"/>
      <c r="AM60" s="22"/>
      <c r="AN60" s="74"/>
      <c r="AO60" s="22"/>
      <c r="AP60" s="74"/>
      <c r="AQ60" s="22"/>
      <c r="AR60" s="74"/>
      <c r="AS60" s="22"/>
      <c r="AT60" s="74"/>
      <c r="AU60" s="22"/>
      <c r="AV60" s="74"/>
      <c r="AW60" s="22"/>
      <c r="AX60" s="74"/>
      <c r="AY60" s="22"/>
      <c r="AZ60" s="74"/>
      <c r="BA60" s="22"/>
      <c r="BB60" s="74"/>
      <c r="BC60" s="22"/>
      <c r="BD60" s="74"/>
      <c r="BE60" s="22"/>
      <c r="BF60" s="74"/>
      <c r="BG60" s="22"/>
      <c r="BH60" s="74"/>
      <c r="BI60" s="1"/>
      <c r="BJ60" s="1"/>
      <c r="BK60" s="22"/>
      <c r="BL60" s="74"/>
      <c r="BM60" s="22"/>
      <c r="BN60" s="74"/>
      <c r="BO60" s="22"/>
      <c r="BP60" s="74"/>
      <c r="BQ60" s="22"/>
      <c r="BR60" s="74"/>
      <c r="BS60" s="22"/>
      <c r="BT60" s="74"/>
      <c r="BU60" s="22"/>
      <c r="BV60" s="74"/>
      <c r="BW60" s="22"/>
      <c r="BX60" s="74"/>
      <c r="BY60" s="22"/>
      <c r="BZ60" s="74"/>
      <c r="CA60" s="22"/>
      <c r="CB60" s="74"/>
      <c r="CC60" s="22"/>
      <c r="CD60" s="692"/>
      <c r="CE60" s="692"/>
      <c r="CF60" s="12"/>
      <c r="CG60" s="692"/>
      <c r="CH60" s="692"/>
      <c r="CI60" s="693"/>
      <c r="CJ60" s="74"/>
      <c r="CK60" s="22"/>
    </row>
    <row r="61" spans="2:89" ht="15" customHeight="1" x14ac:dyDescent="0.2">
      <c r="B61" s="1"/>
      <c r="C61" s="12"/>
      <c r="D61" s="17"/>
      <c r="E61" s="19"/>
      <c r="F61" s="74"/>
      <c r="G61" s="1"/>
      <c r="H61" s="1"/>
      <c r="I61" s="22"/>
      <c r="J61" s="74"/>
      <c r="K61" s="1"/>
      <c r="L61" s="1"/>
      <c r="M61" s="22"/>
      <c r="N61" s="74"/>
      <c r="O61" s="1"/>
      <c r="P61" s="1"/>
      <c r="Q61" s="22"/>
      <c r="R61" s="74"/>
      <c r="S61" s="22"/>
      <c r="T61" s="74"/>
      <c r="U61" s="22"/>
      <c r="V61" s="74"/>
      <c r="W61" s="22"/>
      <c r="X61" s="74"/>
      <c r="Y61" s="22"/>
      <c r="Z61" s="74"/>
      <c r="AA61" s="22"/>
      <c r="AB61" s="74"/>
      <c r="AC61" s="22"/>
      <c r="AD61" s="74"/>
      <c r="AE61" s="22"/>
      <c r="AF61" s="74"/>
      <c r="AG61" s="22"/>
      <c r="AH61" s="74"/>
      <c r="AI61" s="22"/>
      <c r="AJ61" s="74"/>
      <c r="AK61" s="22"/>
      <c r="AL61" s="74"/>
      <c r="AM61" s="22"/>
      <c r="AN61" s="74"/>
      <c r="AO61" s="22"/>
      <c r="AP61" s="74"/>
      <c r="AQ61" s="22"/>
      <c r="AR61" s="74"/>
      <c r="AS61" s="22"/>
      <c r="AT61" s="74"/>
      <c r="AU61" s="22"/>
      <c r="AV61" s="74"/>
      <c r="AW61" s="22"/>
      <c r="AX61" s="74"/>
      <c r="AY61" s="22"/>
      <c r="AZ61" s="74"/>
      <c r="BA61" s="22"/>
      <c r="BB61" s="74"/>
      <c r="BC61" s="22"/>
      <c r="BD61" s="74"/>
      <c r="BE61" s="22"/>
      <c r="BF61" s="74"/>
      <c r="BG61" s="22"/>
      <c r="BH61" s="74"/>
      <c r="BI61" s="1"/>
      <c r="BJ61" s="1"/>
      <c r="BK61" s="22"/>
      <c r="BL61" s="74"/>
      <c r="BM61" s="22"/>
      <c r="BN61" s="74"/>
      <c r="BO61" s="22"/>
      <c r="BP61" s="74"/>
      <c r="BQ61" s="22"/>
      <c r="BR61" s="74"/>
      <c r="BS61" s="22"/>
      <c r="BT61" s="74"/>
      <c r="BU61" s="22"/>
      <c r="BV61" s="74"/>
      <c r="BW61" s="22"/>
      <c r="BX61" s="74"/>
      <c r="BY61" s="22"/>
      <c r="BZ61" s="74"/>
      <c r="CA61" s="22"/>
      <c r="CB61" s="74"/>
      <c r="CC61" s="22"/>
      <c r="CD61" s="692"/>
      <c r="CE61" s="692"/>
      <c r="CF61" s="12"/>
      <c r="CG61" s="692"/>
      <c r="CH61" s="692"/>
      <c r="CI61" s="693"/>
      <c r="CJ61" s="74"/>
      <c r="CK61" s="22"/>
    </row>
    <row r="62" spans="2:89" ht="15" customHeight="1" x14ac:dyDescent="0.2">
      <c r="B62" s="1"/>
      <c r="C62" s="12"/>
      <c r="D62" s="17"/>
      <c r="E62" s="19"/>
      <c r="F62" s="74"/>
      <c r="G62" s="1"/>
      <c r="H62" s="1"/>
      <c r="I62" s="22"/>
      <c r="J62" s="74"/>
      <c r="K62" s="1"/>
      <c r="L62" s="1"/>
      <c r="M62" s="22"/>
      <c r="N62" s="74"/>
      <c r="O62" s="1"/>
      <c r="P62" s="1"/>
      <c r="Q62" s="22"/>
      <c r="R62" s="74"/>
      <c r="S62" s="22"/>
      <c r="T62" s="74"/>
      <c r="U62" s="22"/>
      <c r="V62" s="74"/>
      <c r="W62" s="22"/>
      <c r="X62" s="74"/>
      <c r="Y62" s="22"/>
      <c r="Z62" s="74"/>
      <c r="AA62" s="22"/>
      <c r="AB62" s="74"/>
      <c r="AC62" s="22"/>
      <c r="AD62" s="74"/>
      <c r="AE62" s="22"/>
      <c r="AF62" s="74"/>
      <c r="AG62" s="22"/>
      <c r="AH62" s="74"/>
      <c r="AI62" s="22"/>
      <c r="AJ62" s="74"/>
      <c r="AK62" s="22"/>
      <c r="AL62" s="74"/>
      <c r="AM62" s="22"/>
      <c r="AN62" s="74"/>
      <c r="AO62" s="22"/>
      <c r="AP62" s="74"/>
      <c r="AQ62" s="22"/>
      <c r="AR62" s="74"/>
      <c r="AS62" s="22"/>
      <c r="AT62" s="74"/>
      <c r="AU62" s="22"/>
      <c r="AV62" s="74"/>
      <c r="AW62" s="22"/>
      <c r="AX62" s="74"/>
      <c r="AY62" s="22"/>
      <c r="AZ62" s="74"/>
      <c r="BA62" s="22"/>
      <c r="BB62" s="74"/>
      <c r="BC62" s="22"/>
      <c r="BD62" s="74"/>
      <c r="BE62" s="22"/>
      <c r="BF62" s="74"/>
      <c r="BG62" s="22"/>
      <c r="BH62" s="74"/>
      <c r="BI62" s="1"/>
      <c r="BJ62" s="1"/>
      <c r="BK62" s="22"/>
      <c r="BL62" s="74"/>
      <c r="BM62" s="22"/>
      <c r="BN62" s="74"/>
      <c r="BO62" s="22"/>
      <c r="BP62" s="74"/>
      <c r="BQ62" s="22"/>
      <c r="BR62" s="74"/>
      <c r="BS62" s="22"/>
      <c r="BT62" s="74"/>
      <c r="BU62" s="22"/>
      <c r="BV62" s="74"/>
      <c r="BW62" s="22"/>
      <c r="BX62" s="74"/>
      <c r="BY62" s="22"/>
      <c r="BZ62" s="74"/>
      <c r="CA62" s="22"/>
      <c r="CB62" s="74"/>
      <c r="CC62" s="22"/>
      <c r="CD62" s="692"/>
      <c r="CE62" s="692"/>
      <c r="CF62" s="12"/>
      <c r="CG62" s="692"/>
      <c r="CH62" s="692"/>
      <c r="CI62" s="693"/>
      <c r="CJ62" s="74"/>
      <c r="CK62" s="22"/>
    </row>
    <row r="63" spans="2:89" ht="15" customHeight="1" x14ac:dyDescent="0.2">
      <c r="B63" s="1"/>
      <c r="C63" s="12"/>
      <c r="D63" s="17"/>
      <c r="E63" s="19"/>
      <c r="F63" s="74"/>
      <c r="G63" s="1"/>
      <c r="H63" s="1"/>
      <c r="I63" s="22"/>
      <c r="J63" s="74"/>
      <c r="K63" s="1"/>
      <c r="L63" s="1"/>
      <c r="M63" s="22"/>
      <c r="N63" s="74"/>
      <c r="O63" s="1"/>
      <c r="P63" s="1"/>
      <c r="Q63" s="22"/>
      <c r="R63" s="74"/>
      <c r="S63" s="22"/>
      <c r="T63" s="74"/>
      <c r="U63" s="22"/>
      <c r="V63" s="74"/>
      <c r="W63" s="22"/>
      <c r="X63" s="74"/>
      <c r="Y63" s="22"/>
      <c r="Z63" s="74"/>
      <c r="AA63" s="22"/>
      <c r="AB63" s="74"/>
      <c r="AC63" s="22"/>
      <c r="AD63" s="74"/>
      <c r="AE63" s="22"/>
      <c r="AF63" s="74"/>
      <c r="AG63" s="22"/>
      <c r="AH63" s="74"/>
      <c r="AI63" s="22"/>
      <c r="AJ63" s="74"/>
      <c r="AK63" s="22"/>
      <c r="AL63" s="74"/>
      <c r="AM63" s="22"/>
      <c r="AN63" s="74"/>
      <c r="AO63" s="22"/>
      <c r="AP63" s="74"/>
      <c r="AQ63" s="22"/>
      <c r="AR63" s="74"/>
      <c r="AS63" s="22"/>
      <c r="AT63" s="74"/>
      <c r="AU63" s="22"/>
      <c r="AV63" s="74"/>
      <c r="AW63" s="22"/>
      <c r="AX63" s="74"/>
      <c r="AY63" s="22"/>
      <c r="AZ63" s="74"/>
      <c r="BA63" s="22"/>
      <c r="BB63" s="74"/>
      <c r="BC63" s="22"/>
      <c r="BD63" s="74"/>
      <c r="BE63" s="22"/>
      <c r="BF63" s="74"/>
      <c r="BG63" s="22"/>
      <c r="BH63" s="74"/>
      <c r="BI63" s="1"/>
      <c r="BJ63" s="1"/>
      <c r="BK63" s="22"/>
      <c r="BL63" s="74"/>
      <c r="BM63" s="22"/>
      <c r="BN63" s="74"/>
      <c r="BO63" s="22"/>
      <c r="BP63" s="74"/>
      <c r="BQ63" s="22"/>
      <c r="BR63" s="74"/>
      <c r="BS63" s="22"/>
      <c r="BT63" s="74"/>
      <c r="BU63" s="22"/>
      <c r="BV63" s="74"/>
      <c r="BW63" s="22"/>
      <c r="BX63" s="74"/>
      <c r="BY63" s="22"/>
      <c r="BZ63" s="74"/>
      <c r="CA63" s="22"/>
      <c r="CB63" s="74"/>
      <c r="CC63" s="22"/>
      <c r="CD63" s="66"/>
      <c r="CE63" s="66"/>
      <c r="CF63" s="67"/>
      <c r="CG63" s="66"/>
      <c r="CH63" s="66"/>
      <c r="CI63" s="68"/>
      <c r="CJ63" s="74"/>
      <c r="CK63" s="22"/>
    </row>
    <row r="64" spans="2:89" ht="15" customHeight="1" x14ac:dyDescent="0.2">
      <c r="B64" s="1"/>
      <c r="C64" s="12"/>
      <c r="D64" s="17"/>
      <c r="E64" s="19"/>
      <c r="F64" s="74"/>
      <c r="G64" s="1"/>
      <c r="H64" s="1"/>
      <c r="I64" s="22"/>
      <c r="J64" s="74"/>
      <c r="K64" s="1"/>
      <c r="L64" s="1"/>
      <c r="M64" s="22"/>
      <c r="N64" s="74"/>
      <c r="O64" s="1"/>
      <c r="P64" s="1"/>
      <c r="Q64" s="22"/>
      <c r="R64" s="74"/>
      <c r="S64" s="22"/>
      <c r="T64" s="74"/>
      <c r="U64" s="22"/>
      <c r="V64" s="74"/>
      <c r="W64" s="22"/>
      <c r="X64" s="74"/>
      <c r="Y64" s="22"/>
      <c r="Z64" s="74"/>
      <c r="AA64" s="22"/>
      <c r="AB64" s="74"/>
      <c r="AC64" s="22"/>
      <c r="AD64" s="74"/>
      <c r="AE64" s="22"/>
      <c r="AF64" s="74"/>
      <c r="AG64" s="22"/>
      <c r="AH64" s="74"/>
      <c r="AI64" s="22"/>
      <c r="AJ64" s="74"/>
      <c r="AK64" s="22"/>
      <c r="AL64" s="74"/>
      <c r="AM64" s="22"/>
      <c r="AN64" s="74"/>
      <c r="AO64" s="22"/>
      <c r="AP64" s="74"/>
      <c r="AQ64" s="22"/>
      <c r="AR64" s="74"/>
      <c r="AS64" s="22"/>
      <c r="AT64" s="74"/>
      <c r="AU64" s="22"/>
      <c r="AV64" s="74"/>
      <c r="AW64" s="22"/>
      <c r="AX64" s="74"/>
      <c r="AY64" s="22"/>
      <c r="AZ64" s="74"/>
      <c r="BA64" s="22"/>
      <c r="BB64" s="74"/>
      <c r="BC64" s="22"/>
      <c r="BD64" s="74"/>
      <c r="BE64" s="22"/>
      <c r="BF64" s="74"/>
      <c r="BG64" s="22"/>
      <c r="BH64" s="74"/>
      <c r="BI64" s="1"/>
      <c r="BJ64" s="1"/>
      <c r="BK64" s="22"/>
      <c r="BL64" s="74"/>
      <c r="BM64" s="22"/>
      <c r="BN64" s="74"/>
      <c r="BO64" s="22"/>
      <c r="BP64" s="74"/>
      <c r="BQ64" s="22"/>
      <c r="BR64" s="74"/>
      <c r="BS64" s="22"/>
      <c r="BT64" s="74"/>
      <c r="BU64" s="22"/>
      <c r="BV64" s="74"/>
      <c r="BW64" s="22"/>
      <c r="BX64" s="74"/>
      <c r="BY64" s="22"/>
      <c r="BZ64" s="74"/>
      <c r="CA64" s="22"/>
      <c r="CB64" s="74"/>
      <c r="CC64" s="22"/>
      <c r="CD64" s="66"/>
      <c r="CE64" s="66"/>
      <c r="CF64" s="67"/>
      <c r="CG64" s="66"/>
      <c r="CH64" s="66"/>
      <c r="CI64" s="68"/>
      <c r="CJ64" s="74"/>
      <c r="CK64" s="22"/>
    </row>
    <row r="65" spans="2:89" ht="15" customHeight="1" x14ac:dyDescent="0.2">
      <c r="B65" s="1"/>
      <c r="C65" s="12"/>
      <c r="D65" s="17"/>
      <c r="E65" s="19"/>
      <c r="F65" s="74"/>
      <c r="G65" s="1"/>
      <c r="H65" s="1"/>
      <c r="I65" s="22"/>
      <c r="J65" s="74"/>
      <c r="K65" s="1"/>
      <c r="L65" s="1"/>
      <c r="M65" s="22"/>
      <c r="N65" s="74"/>
      <c r="O65" s="1"/>
      <c r="P65" s="1"/>
      <c r="Q65" s="22"/>
      <c r="R65" s="74"/>
      <c r="S65" s="22"/>
      <c r="T65" s="74"/>
      <c r="U65" s="22"/>
      <c r="V65" s="74"/>
      <c r="W65" s="22"/>
      <c r="X65" s="74"/>
      <c r="Y65" s="22"/>
      <c r="Z65" s="74"/>
      <c r="AA65" s="22"/>
      <c r="AB65" s="74"/>
      <c r="AC65" s="22"/>
      <c r="AD65" s="74"/>
      <c r="AE65" s="22"/>
      <c r="AF65" s="74"/>
      <c r="AG65" s="22"/>
      <c r="AH65" s="74"/>
      <c r="AI65" s="22"/>
      <c r="AJ65" s="74"/>
      <c r="AK65" s="22"/>
      <c r="AL65" s="74"/>
      <c r="AM65" s="22"/>
      <c r="AN65" s="74"/>
      <c r="AO65" s="22"/>
      <c r="AP65" s="74"/>
      <c r="AQ65" s="22"/>
      <c r="AR65" s="74"/>
      <c r="AS65" s="22"/>
      <c r="AT65" s="74"/>
      <c r="AU65" s="22"/>
      <c r="AV65" s="74"/>
      <c r="AW65" s="22"/>
      <c r="AX65" s="74"/>
      <c r="AY65" s="22"/>
      <c r="AZ65" s="74"/>
      <c r="BA65" s="22"/>
      <c r="BB65" s="74"/>
      <c r="BC65" s="22"/>
      <c r="BD65" s="74"/>
      <c r="BE65" s="22"/>
      <c r="BF65" s="74"/>
      <c r="BG65" s="22"/>
      <c r="BH65" s="74"/>
      <c r="BI65" s="1"/>
      <c r="BJ65" s="1"/>
      <c r="BK65" s="22"/>
      <c r="BL65" s="74"/>
      <c r="BM65" s="22"/>
      <c r="BN65" s="74"/>
      <c r="BO65" s="22"/>
      <c r="BP65" s="74"/>
      <c r="BQ65" s="22"/>
      <c r="BR65" s="74"/>
      <c r="BS65" s="22"/>
      <c r="BT65" s="74"/>
      <c r="BU65" s="22"/>
      <c r="BV65" s="74"/>
      <c r="BW65" s="22"/>
      <c r="BX65" s="74"/>
      <c r="BY65" s="22"/>
      <c r="BZ65" s="74"/>
      <c r="CA65" s="22"/>
      <c r="CB65" s="74"/>
      <c r="CC65" s="22"/>
      <c r="CD65" s="66"/>
      <c r="CE65" s="66"/>
      <c r="CF65" s="67"/>
      <c r="CG65" s="66"/>
      <c r="CH65" s="66"/>
      <c r="CI65" s="68"/>
      <c r="CJ65" s="74"/>
      <c r="CK65" s="22"/>
    </row>
    <row r="66" spans="2:89" ht="15" customHeight="1" x14ac:dyDescent="0.2">
      <c r="B66" s="1"/>
      <c r="C66" s="12"/>
      <c r="D66" s="17"/>
      <c r="E66" s="19"/>
      <c r="F66" s="74"/>
      <c r="G66" s="1"/>
      <c r="H66" s="1"/>
      <c r="I66" s="22"/>
      <c r="J66" s="74"/>
      <c r="K66" s="1"/>
      <c r="L66" s="1"/>
      <c r="M66" s="22"/>
      <c r="N66" s="74"/>
      <c r="O66" s="1"/>
      <c r="P66" s="1"/>
      <c r="Q66" s="22"/>
      <c r="R66" s="74"/>
      <c r="S66" s="22"/>
      <c r="T66" s="74"/>
      <c r="U66" s="22"/>
      <c r="V66" s="74"/>
      <c r="W66" s="22"/>
      <c r="X66" s="74"/>
      <c r="Y66" s="22"/>
      <c r="Z66" s="74"/>
      <c r="AA66" s="22"/>
      <c r="AB66" s="74"/>
      <c r="AC66" s="22"/>
      <c r="AD66" s="74"/>
      <c r="AE66" s="22"/>
      <c r="AF66" s="74"/>
      <c r="AG66" s="22"/>
      <c r="AH66" s="74"/>
      <c r="AI66" s="22"/>
      <c r="AJ66" s="74"/>
      <c r="AK66" s="22"/>
      <c r="AL66" s="74"/>
      <c r="AM66" s="22"/>
      <c r="AN66" s="74"/>
      <c r="AO66" s="22"/>
      <c r="AP66" s="74"/>
      <c r="AQ66" s="22"/>
      <c r="AR66" s="74"/>
      <c r="AS66" s="22"/>
      <c r="AT66" s="74"/>
      <c r="AU66" s="22"/>
      <c r="AV66" s="74"/>
      <c r="AW66" s="22"/>
      <c r="AX66" s="74"/>
      <c r="AY66" s="22"/>
      <c r="AZ66" s="74"/>
      <c r="BA66" s="22"/>
      <c r="BB66" s="74"/>
      <c r="BC66" s="22"/>
      <c r="BD66" s="74"/>
      <c r="BE66" s="22"/>
      <c r="BF66" s="74"/>
      <c r="BG66" s="22"/>
      <c r="BH66" s="74"/>
      <c r="BI66" s="1"/>
      <c r="BJ66" s="1"/>
      <c r="BK66" s="22"/>
      <c r="BL66" s="74"/>
      <c r="BM66" s="22"/>
      <c r="BN66" s="74"/>
      <c r="BO66" s="22"/>
      <c r="BP66" s="74"/>
      <c r="BQ66" s="22"/>
      <c r="BR66" s="74"/>
      <c r="BS66" s="22"/>
      <c r="BT66" s="74"/>
      <c r="BU66" s="22"/>
      <c r="BV66" s="74"/>
      <c r="BW66" s="22"/>
      <c r="BX66" s="74"/>
      <c r="BY66" s="22"/>
      <c r="BZ66" s="74"/>
      <c r="CA66" s="22"/>
      <c r="CB66" s="74"/>
      <c r="CC66" s="22"/>
      <c r="CD66" s="66"/>
      <c r="CE66" s="66"/>
      <c r="CF66" s="67"/>
      <c r="CG66" s="66"/>
      <c r="CH66" s="66"/>
      <c r="CI66" s="68"/>
      <c r="CJ66" s="74"/>
      <c r="CK66" s="22"/>
    </row>
    <row r="67" spans="2:89" ht="15" customHeight="1" x14ac:dyDescent="0.2">
      <c r="B67" s="1"/>
      <c r="C67" s="12"/>
      <c r="D67" s="17"/>
      <c r="E67" s="19"/>
      <c r="F67" s="74"/>
      <c r="G67" s="1"/>
      <c r="H67" s="1"/>
      <c r="I67" s="22"/>
      <c r="J67" s="74"/>
      <c r="K67" s="1"/>
      <c r="L67" s="1"/>
      <c r="M67" s="22"/>
      <c r="N67" s="74"/>
      <c r="O67" s="1"/>
      <c r="P67" s="1"/>
      <c r="Q67" s="22"/>
      <c r="R67" s="74"/>
      <c r="S67" s="22"/>
      <c r="T67" s="74"/>
      <c r="U67" s="22"/>
      <c r="V67" s="74"/>
      <c r="W67" s="22"/>
      <c r="X67" s="74"/>
      <c r="Y67" s="22"/>
      <c r="Z67" s="74"/>
      <c r="AA67" s="22"/>
      <c r="AB67" s="74"/>
      <c r="AC67" s="22"/>
      <c r="AD67" s="74"/>
      <c r="AE67" s="22"/>
      <c r="AF67" s="74"/>
      <c r="AG67" s="22"/>
      <c r="AH67" s="74"/>
      <c r="AI67" s="22"/>
      <c r="AJ67" s="74"/>
      <c r="AK67" s="22"/>
      <c r="AL67" s="74"/>
      <c r="AM67" s="22"/>
      <c r="AN67" s="74"/>
      <c r="AO67" s="22"/>
      <c r="AP67" s="74"/>
      <c r="AQ67" s="22"/>
      <c r="AR67" s="74"/>
      <c r="AS67" s="22"/>
      <c r="AT67" s="74"/>
      <c r="AU67" s="22"/>
      <c r="AV67" s="74"/>
      <c r="AW67" s="22"/>
      <c r="AX67" s="74"/>
      <c r="AY67" s="22"/>
      <c r="AZ67" s="74"/>
      <c r="BA67" s="22"/>
      <c r="BB67" s="74"/>
      <c r="BC67" s="22"/>
      <c r="BD67" s="74"/>
      <c r="BE67" s="22"/>
      <c r="BF67" s="74"/>
      <c r="BG67" s="22"/>
      <c r="BH67" s="74"/>
      <c r="BI67" s="1"/>
      <c r="BJ67" s="1"/>
      <c r="BK67" s="22"/>
      <c r="BL67" s="74"/>
      <c r="BM67" s="22"/>
      <c r="BN67" s="74"/>
      <c r="BO67" s="22"/>
      <c r="BP67" s="74"/>
      <c r="BQ67" s="22"/>
      <c r="BR67" s="74"/>
      <c r="BS67" s="22"/>
      <c r="BT67" s="74"/>
      <c r="BU67" s="22"/>
      <c r="BV67" s="74"/>
      <c r="BW67" s="22"/>
      <c r="BX67" s="74"/>
      <c r="BY67" s="22"/>
      <c r="BZ67" s="74"/>
      <c r="CA67" s="22"/>
      <c r="CB67" s="74"/>
      <c r="CC67" s="22"/>
      <c r="CD67" s="66"/>
      <c r="CE67" s="66"/>
      <c r="CF67" s="67"/>
      <c r="CG67" s="66"/>
      <c r="CH67" s="66"/>
      <c r="CI67" s="68"/>
      <c r="CJ67" s="74"/>
      <c r="CK67" s="22"/>
    </row>
    <row r="68" spans="2:89" ht="15" customHeight="1" x14ac:dyDescent="0.2">
      <c r="B68" s="1"/>
      <c r="C68" s="12"/>
      <c r="D68" s="17"/>
      <c r="E68" s="19"/>
      <c r="F68" s="74"/>
      <c r="G68" s="1"/>
      <c r="H68" s="1"/>
      <c r="I68" s="22"/>
      <c r="J68" s="74"/>
      <c r="K68" s="1"/>
      <c r="L68" s="1"/>
      <c r="M68" s="22"/>
      <c r="N68" s="74"/>
      <c r="O68" s="1"/>
      <c r="P68" s="1"/>
      <c r="Q68" s="22"/>
      <c r="R68" s="74"/>
      <c r="S68" s="22"/>
      <c r="T68" s="74"/>
      <c r="U68" s="22"/>
      <c r="V68" s="74"/>
      <c r="W68" s="22"/>
      <c r="X68" s="74"/>
      <c r="Y68" s="22"/>
      <c r="Z68" s="74"/>
      <c r="AA68" s="22"/>
      <c r="AB68" s="74"/>
      <c r="AC68" s="22"/>
      <c r="AD68" s="74"/>
      <c r="AE68" s="22"/>
      <c r="AF68" s="74"/>
      <c r="AG68" s="22"/>
      <c r="AH68" s="74"/>
      <c r="AI68" s="22"/>
      <c r="AJ68" s="74"/>
      <c r="AK68" s="22"/>
      <c r="AL68" s="74"/>
      <c r="AM68" s="22"/>
      <c r="AN68" s="74"/>
      <c r="AO68" s="22"/>
      <c r="AP68" s="74"/>
      <c r="AQ68" s="22"/>
      <c r="AR68" s="74"/>
      <c r="AS68" s="22"/>
      <c r="AT68" s="74"/>
      <c r="AU68" s="22"/>
      <c r="AV68" s="74"/>
      <c r="AW68" s="22"/>
      <c r="AX68" s="74"/>
      <c r="AY68" s="22"/>
      <c r="AZ68" s="74"/>
      <c r="BA68" s="22"/>
      <c r="BB68" s="74"/>
      <c r="BC68" s="22"/>
      <c r="BD68" s="74"/>
      <c r="BE68" s="22"/>
      <c r="BF68" s="74"/>
      <c r="BG68" s="22"/>
      <c r="BH68" s="74"/>
      <c r="BI68" s="1"/>
      <c r="BJ68" s="1"/>
      <c r="BK68" s="22"/>
      <c r="BL68" s="74"/>
      <c r="BM68" s="22"/>
      <c r="BN68" s="74"/>
      <c r="BO68" s="22"/>
      <c r="BP68" s="74"/>
      <c r="BQ68" s="22"/>
      <c r="BR68" s="74"/>
      <c r="BS68" s="22"/>
      <c r="BT68" s="74"/>
      <c r="BU68" s="22"/>
      <c r="BV68" s="74"/>
      <c r="BW68" s="22"/>
      <c r="BX68" s="74"/>
      <c r="BY68" s="22"/>
      <c r="BZ68" s="74"/>
      <c r="CA68" s="22"/>
      <c r="CB68" s="74"/>
      <c r="CC68" s="22"/>
      <c r="CD68" s="66"/>
      <c r="CE68" s="66"/>
      <c r="CF68" s="67"/>
      <c r="CG68" s="66"/>
      <c r="CH68" s="66"/>
      <c r="CI68" s="68"/>
      <c r="CJ68" s="74"/>
      <c r="CK68" s="22"/>
    </row>
    <row r="69" spans="2:89" ht="15" customHeight="1" x14ac:dyDescent="0.2">
      <c r="B69" s="1"/>
      <c r="C69" s="12"/>
      <c r="D69" s="17"/>
      <c r="E69" s="19"/>
      <c r="F69" s="74"/>
      <c r="G69" s="1"/>
      <c r="H69" s="1"/>
      <c r="I69" s="22"/>
      <c r="J69" s="74"/>
      <c r="K69" s="1"/>
      <c r="L69" s="1"/>
      <c r="M69" s="22"/>
      <c r="N69" s="74"/>
      <c r="O69" s="1"/>
      <c r="P69" s="1"/>
      <c r="Q69" s="22"/>
      <c r="R69" s="74"/>
      <c r="S69" s="22"/>
      <c r="T69" s="74"/>
      <c r="U69" s="22"/>
      <c r="V69" s="74"/>
      <c r="W69" s="22"/>
      <c r="X69" s="74"/>
      <c r="Y69" s="22"/>
      <c r="Z69" s="74"/>
      <c r="AA69" s="22"/>
      <c r="AB69" s="74"/>
      <c r="AC69" s="22"/>
      <c r="AD69" s="74"/>
      <c r="AE69" s="22"/>
      <c r="AF69" s="74"/>
      <c r="AG69" s="22"/>
      <c r="AH69" s="74"/>
      <c r="AI69" s="22"/>
      <c r="AJ69" s="74"/>
      <c r="AK69" s="22"/>
      <c r="AL69" s="74"/>
      <c r="AM69" s="22"/>
      <c r="AN69" s="74"/>
      <c r="AO69" s="22"/>
      <c r="AP69" s="74"/>
      <c r="AQ69" s="22"/>
      <c r="AR69" s="74"/>
      <c r="AS69" s="22"/>
      <c r="AT69" s="74"/>
      <c r="AU69" s="22"/>
      <c r="AV69" s="74"/>
      <c r="AW69" s="22"/>
      <c r="AX69" s="74"/>
      <c r="AY69" s="22"/>
      <c r="AZ69" s="74"/>
      <c r="BA69" s="22"/>
      <c r="BB69" s="74"/>
      <c r="BC69" s="22"/>
      <c r="BD69" s="74"/>
      <c r="BE69" s="22"/>
      <c r="BF69" s="74"/>
      <c r="BG69" s="22"/>
      <c r="BH69" s="74"/>
      <c r="BI69" s="1"/>
      <c r="BJ69" s="1"/>
      <c r="BK69" s="22"/>
      <c r="BL69" s="74"/>
      <c r="BM69" s="22"/>
      <c r="BN69" s="74"/>
      <c r="BO69" s="22"/>
      <c r="BP69" s="74"/>
      <c r="BQ69" s="22"/>
      <c r="BR69" s="74"/>
      <c r="BS69" s="22"/>
      <c r="BT69" s="74"/>
      <c r="BU69" s="22"/>
      <c r="BV69" s="74"/>
      <c r="BW69" s="22"/>
      <c r="BX69" s="74"/>
      <c r="BY69" s="22"/>
      <c r="BZ69" s="74"/>
      <c r="CA69" s="22"/>
      <c r="CB69" s="74"/>
      <c r="CC69" s="22"/>
      <c r="CD69" s="66"/>
      <c r="CE69" s="66"/>
      <c r="CF69" s="67"/>
      <c r="CG69" s="66"/>
      <c r="CH69" s="66"/>
      <c r="CI69" s="68"/>
      <c r="CJ69" s="74"/>
      <c r="CK69" s="22"/>
    </row>
    <row r="70" spans="2:89" ht="15" customHeight="1" x14ac:dyDescent="0.2">
      <c r="B70" s="1"/>
      <c r="C70" s="12"/>
      <c r="D70" s="17"/>
      <c r="E70" s="19"/>
      <c r="F70" s="74"/>
      <c r="G70" s="1"/>
      <c r="H70" s="1"/>
      <c r="I70" s="22"/>
      <c r="J70" s="74"/>
      <c r="K70" s="1"/>
      <c r="L70" s="1"/>
      <c r="M70" s="22"/>
      <c r="N70" s="74"/>
      <c r="O70" s="1"/>
      <c r="P70" s="1"/>
      <c r="Q70" s="22"/>
      <c r="R70" s="74"/>
      <c r="S70" s="22"/>
      <c r="T70" s="74"/>
      <c r="U70" s="22"/>
      <c r="V70" s="74"/>
      <c r="W70" s="22"/>
      <c r="X70" s="74"/>
      <c r="Y70" s="22"/>
      <c r="Z70" s="74"/>
      <c r="AA70" s="22"/>
      <c r="AB70" s="74"/>
      <c r="AC70" s="22"/>
      <c r="AD70" s="74"/>
      <c r="AE70" s="22"/>
      <c r="AF70" s="74"/>
      <c r="AG70" s="22"/>
      <c r="AH70" s="74"/>
      <c r="AI70" s="22"/>
      <c r="AJ70" s="74"/>
      <c r="AK70" s="22"/>
      <c r="AL70" s="74"/>
      <c r="AM70" s="22"/>
      <c r="AN70" s="74"/>
      <c r="AO70" s="22"/>
      <c r="AP70" s="74"/>
      <c r="AQ70" s="22"/>
      <c r="AR70" s="74"/>
      <c r="AS70" s="22"/>
      <c r="AT70" s="74"/>
      <c r="AU70" s="22"/>
      <c r="AV70" s="74"/>
      <c r="AW70" s="22"/>
      <c r="AX70" s="74"/>
      <c r="AY70" s="22"/>
      <c r="AZ70" s="74"/>
      <c r="BA70" s="22"/>
      <c r="BB70" s="74"/>
      <c r="BC70" s="22"/>
      <c r="BD70" s="74"/>
      <c r="BE70" s="22"/>
      <c r="BF70" s="74"/>
      <c r="BG70" s="22"/>
      <c r="BH70" s="74"/>
      <c r="BI70" s="1"/>
      <c r="BJ70" s="1"/>
      <c r="BK70" s="22"/>
      <c r="BL70" s="74"/>
      <c r="BM70" s="22"/>
      <c r="BN70" s="74"/>
      <c r="BO70" s="22"/>
      <c r="BP70" s="74"/>
      <c r="BQ70" s="22"/>
      <c r="BR70" s="74"/>
      <c r="BS70" s="22"/>
      <c r="BT70" s="74"/>
      <c r="BU70" s="22"/>
      <c r="BV70" s="74"/>
      <c r="BW70" s="22"/>
      <c r="BX70" s="74"/>
      <c r="BY70" s="22"/>
      <c r="BZ70" s="74"/>
      <c r="CA70" s="22"/>
      <c r="CB70" s="74"/>
      <c r="CC70" s="22"/>
      <c r="CD70" s="66"/>
      <c r="CE70" s="66"/>
      <c r="CF70" s="67"/>
      <c r="CG70" s="66"/>
      <c r="CH70" s="66"/>
      <c r="CI70" s="68"/>
      <c r="CJ70" s="74"/>
      <c r="CK70" s="22"/>
    </row>
    <row r="71" spans="2:89" ht="15" customHeight="1" x14ac:dyDescent="0.2">
      <c r="B71" s="1"/>
      <c r="C71" s="12"/>
      <c r="D71" s="17"/>
      <c r="E71" s="19"/>
      <c r="F71" s="74"/>
      <c r="G71" s="1"/>
      <c r="H71" s="1"/>
      <c r="I71" s="22"/>
      <c r="J71" s="74"/>
      <c r="K71" s="1"/>
      <c r="L71" s="1"/>
      <c r="M71" s="22"/>
      <c r="N71" s="74"/>
      <c r="O71" s="1"/>
      <c r="P71" s="1"/>
      <c r="Q71" s="22"/>
      <c r="R71" s="74"/>
      <c r="S71" s="22"/>
      <c r="T71" s="74"/>
      <c r="U71" s="22"/>
      <c r="V71" s="74"/>
      <c r="W71" s="22"/>
      <c r="X71" s="74"/>
      <c r="Y71" s="22"/>
      <c r="Z71" s="74"/>
      <c r="AA71" s="22"/>
      <c r="AB71" s="74"/>
      <c r="AC71" s="22"/>
      <c r="AD71" s="74"/>
      <c r="AE71" s="22"/>
      <c r="AF71" s="74"/>
      <c r="AG71" s="22"/>
      <c r="AH71" s="74"/>
      <c r="AI71" s="22"/>
      <c r="AJ71" s="74"/>
      <c r="AK71" s="22"/>
      <c r="AL71" s="74"/>
      <c r="AM71" s="22"/>
      <c r="AN71" s="74"/>
      <c r="AO71" s="22"/>
      <c r="AP71" s="74"/>
      <c r="AQ71" s="22"/>
      <c r="AR71" s="74"/>
      <c r="AS71" s="22"/>
      <c r="AT71" s="74"/>
      <c r="AU71" s="22"/>
      <c r="AV71" s="74"/>
      <c r="AW71" s="22"/>
      <c r="AX71" s="74"/>
      <c r="AY71" s="22"/>
      <c r="AZ71" s="74"/>
      <c r="BA71" s="22"/>
      <c r="BB71" s="74"/>
      <c r="BC71" s="22"/>
      <c r="BD71" s="74"/>
      <c r="BE71" s="22"/>
      <c r="BF71" s="74"/>
      <c r="BG71" s="22"/>
      <c r="BH71" s="74"/>
      <c r="BI71" s="1"/>
      <c r="BJ71" s="1"/>
      <c r="BK71" s="22"/>
      <c r="BL71" s="74"/>
      <c r="BM71" s="22"/>
      <c r="BN71" s="74"/>
      <c r="BO71" s="22"/>
      <c r="BP71" s="74"/>
      <c r="BQ71" s="22"/>
      <c r="BR71" s="74"/>
      <c r="BS71" s="22"/>
      <c r="BT71" s="74"/>
      <c r="BU71" s="22"/>
      <c r="BV71" s="74"/>
      <c r="BW71" s="22"/>
      <c r="BX71" s="74"/>
      <c r="BY71" s="22"/>
      <c r="BZ71" s="74"/>
      <c r="CA71" s="22"/>
      <c r="CB71" s="74"/>
      <c r="CC71" s="22"/>
      <c r="CD71" s="66"/>
      <c r="CE71" s="66"/>
      <c r="CF71" s="67"/>
      <c r="CG71" s="66"/>
      <c r="CH71" s="66"/>
      <c r="CI71" s="68"/>
      <c r="CJ71" s="74"/>
      <c r="CK71" s="22"/>
    </row>
    <row r="72" spans="2:89" ht="15" customHeight="1" x14ac:dyDescent="0.2">
      <c r="B72" s="1"/>
      <c r="C72" s="12"/>
      <c r="D72" s="17"/>
      <c r="E72" s="19"/>
      <c r="F72" s="74"/>
      <c r="G72" s="1"/>
      <c r="H72" s="1"/>
      <c r="I72" s="22"/>
      <c r="J72" s="74"/>
      <c r="K72" s="1"/>
      <c r="L72" s="1"/>
      <c r="M72" s="22"/>
      <c r="N72" s="74"/>
      <c r="O72" s="1"/>
      <c r="P72" s="1"/>
      <c r="Q72" s="22"/>
      <c r="R72" s="74"/>
      <c r="S72" s="22"/>
      <c r="T72" s="74"/>
      <c r="U72" s="22"/>
      <c r="V72" s="74"/>
      <c r="W72" s="22"/>
      <c r="X72" s="74"/>
      <c r="Y72" s="22"/>
      <c r="Z72" s="74"/>
      <c r="AA72" s="22"/>
      <c r="AB72" s="74"/>
      <c r="AC72" s="22"/>
      <c r="AD72" s="74"/>
      <c r="AE72" s="22"/>
      <c r="AF72" s="74"/>
      <c r="AG72" s="22"/>
      <c r="AH72" s="74"/>
      <c r="AI72" s="22"/>
      <c r="AJ72" s="74"/>
      <c r="AK72" s="22"/>
      <c r="AL72" s="74"/>
      <c r="AM72" s="22"/>
      <c r="AN72" s="74"/>
      <c r="AO72" s="22"/>
      <c r="AP72" s="74"/>
      <c r="AQ72" s="22"/>
      <c r="AR72" s="74"/>
      <c r="AS72" s="22"/>
      <c r="AT72" s="74"/>
      <c r="AU72" s="22"/>
      <c r="AV72" s="74"/>
      <c r="AW72" s="22"/>
      <c r="AX72" s="74"/>
      <c r="AY72" s="22"/>
      <c r="AZ72" s="74"/>
      <c r="BA72" s="22"/>
      <c r="BB72" s="74"/>
      <c r="BC72" s="22"/>
      <c r="BD72" s="74"/>
      <c r="BE72" s="22"/>
      <c r="BF72" s="74"/>
      <c r="BG72" s="22"/>
      <c r="BH72" s="74"/>
      <c r="BI72" s="1"/>
      <c r="BJ72" s="1"/>
      <c r="BK72" s="22"/>
      <c r="BL72" s="74"/>
      <c r="BM72" s="22"/>
      <c r="BN72" s="74"/>
      <c r="BO72" s="22"/>
      <c r="BP72" s="74"/>
      <c r="BQ72" s="22"/>
      <c r="BR72" s="74"/>
      <c r="BS72" s="22"/>
      <c r="BT72" s="74"/>
      <c r="BU72" s="22"/>
      <c r="BV72" s="74"/>
      <c r="BW72" s="22"/>
      <c r="BX72" s="74"/>
      <c r="BY72" s="22"/>
      <c r="BZ72" s="74"/>
      <c r="CA72" s="22"/>
      <c r="CB72" s="74"/>
      <c r="CC72" s="22"/>
      <c r="CD72" s="66"/>
      <c r="CE72" s="66"/>
      <c r="CF72" s="67"/>
      <c r="CG72" s="66"/>
      <c r="CH72" s="66"/>
      <c r="CI72" s="68"/>
      <c r="CJ72" s="74"/>
      <c r="CK72" s="22"/>
    </row>
    <row r="73" spans="2:89" ht="15" customHeight="1" x14ac:dyDescent="0.2">
      <c r="B73" s="1"/>
      <c r="C73" s="12"/>
      <c r="D73" s="17"/>
      <c r="E73" s="19"/>
      <c r="F73" s="74"/>
      <c r="G73" s="1"/>
      <c r="H73" s="1"/>
      <c r="I73" s="22"/>
      <c r="J73" s="74"/>
      <c r="K73" s="1"/>
      <c r="L73" s="1"/>
      <c r="M73" s="22"/>
      <c r="N73" s="74"/>
      <c r="O73" s="1"/>
      <c r="P73" s="1"/>
      <c r="Q73" s="22"/>
      <c r="R73" s="74"/>
      <c r="S73" s="22"/>
      <c r="T73" s="74"/>
      <c r="U73" s="22"/>
      <c r="V73" s="74"/>
      <c r="W73" s="22"/>
      <c r="X73" s="74"/>
      <c r="Y73" s="22"/>
      <c r="Z73" s="74"/>
      <c r="AA73" s="22"/>
      <c r="AB73" s="74"/>
      <c r="AC73" s="22"/>
      <c r="AD73" s="74"/>
      <c r="AE73" s="22"/>
      <c r="AF73" s="74"/>
      <c r="AG73" s="22"/>
      <c r="AH73" s="74"/>
      <c r="AI73" s="22"/>
      <c r="AJ73" s="74"/>
      <c r="AK73" s="22"/>
      <c r="AL73" s="74"/>
      <c r="AM73" s="22"/>
      <c r="AN73" s="74"/>
      <c r="AO73" s="22"/>
      <c r="AP73" s="74"/>
      <c r="AQ73" s="22"/>
      <c r="AR73" s="74"/>
      <c r="AS73" s="22"/>
      <c r="AT73" s="74"/>
      <c r="AU73" s="22"/>
      <c r="AV73" s="74"/>
      <c r="AW73" s="22"/>
      <c r="AX73" s="74"/>
      <c r="AY73" s="22"/>
      <c r="AZ73" s="74"/>
      <c r="BA73" s="22"/>
      <c r="BB73" s="74"/>
      <c r="BC73" s="22"/>
      <c r="BD73" s="74"/>
      <c r="BE73" s="22"/>
      <c r="BF73" s="74"/>
      <c r="BG73" s="22"/>
      <c r="BH73" s="74"/>
      <c r="BI73" s="1"/>
      <c r="BJ73" s="1"/>
      <c r="BK73" s="22"/>
      <c r="BL73" s="74"/>
      <c r="BM73" s="22"/>
      <c r="BN73" s="74"/>
      <c r="BO73" s="22"/>
      <c r="BP73" s="74"/>
      <c r="BQ73" s="22"/>
      <c r="BR73" s="74"/>
      <c r="BS73" s="22"/>
      <c r="BT73" s="74"/>
      <c r="BU73" s="22"/>
      <c r="BV73" s="74"/>
      <c r="BW73" s="22"/>
      <c r="BX73" s="74"/>
      <c r="BY73" s="22"/>
      <c r="BZ73" s="74"/>
      <c r="CA73" s="22"/>
      <c r="CB73" s="74"/>
      <c r="CC73" s="22"/>
      <c r="CD73" s="66"/>
      <c r="CE73" s="66"/>
      <c r="CF73" s="67"/>
      <c r="CG73" s="66"/>
      <c r="CH73" s="66"/>
      <c r="CI73" s="68"/>
      <c r="CJ73" s="74"/>
      <c r="CK73" s="22"/>
    </row>
    <row r="74" spans="2:89" ht="15" customHeight="1" x14ac:dyDescent="0.2">
      <c r="B74" s="1"/>
      <c r="C74" s="12"/>
      <c r="D74" s="17"/>
      <c r="E74" s="19"/>
      <c r="F74" s="74"/>
      <c r="G74" s="1"/>
      <c r="H74" s="1"/>
      <c r="I74" s="22"/>
      <c r="J74" s="74"/>
      <c r="K74" s="1"/>
      <c r="L74" s="1"/>
      <c r="M74" s="22"/>
      <c r="N74" s="74"/>
      <c r="O74" s="1"/>
      <c r="P74" s="1"/>
      <c r="Q74" s="22"/>
      <c r="R74" s="74"/>
      <c r="S74" s="22"/>
      <c r="T74" s="74"/>
      <c r="U74" s="22"/>
      <c r="V74" s="74"/>
      <c r="W74" s="22"/>
      <c r="X74" s="74"/>
      <c r="Y74" s="22"/>
      <c r="Z74" s="74"/>
      <c r="AA74" s="22"/>
      <c r="AB74" s="74"/>
      <c r="AC74" s="22"/>
      <c r="AD74" s="74"/>
      <c r="AE74" s="22"/>
      <c r="AF74" s="74"/>
      <c r="AG74" s="22"/>
      <c r="AH74" s="74"/>
      <c r="AI74" s="22"/>
      <c r="AJ74" s="74"/>
      <c r="AK74" s="22"/>
      <c r="AL74" s="74"/>
      <c r="AM74" s="22"/>
      <c r="AN74" s="74"/>
      <c r="AO74" s="22"/>
      <c r="AP74" s="74"/>
      <c r="AQ74" s="22"/>
      <c r="AR74" s="74"/>
      <c r="AS74" s="22"/>
      <c r="AT74" s="74"/>
      <c r="AU74" s="22"/>
      <c r="AV74" s="74"/>
      <c r="AW74" s="22"/>
      <c r="AX74" s="74"/>
      <c r="AY74" s="22"/>
      <c r="AZ74" s="74"/>
      <c r="BA74" s="22"/>
      <c r="BB74" s="74"/>
      <c r="BC74" s="22"/>
      <c r="BD74" s="74"/>
      <c r="BE74" s="22"/>
      <c r="BF74" s="74"/>
      <c r="BG74" s="22"/>
      <c r="BH74" s="74"/>
      <c r="BI74" s="1"/>
      <c r="BJ74" s="1"/>
      <c r="BK74" s="22"/>
      <c r="BL74" s="74"/>
      <c r="BM74" s="22"/>
      <c r="BN74" s="74"/>
      <c r="BO74" s="22"/>
      <c r="BP74" s="74"/>
      <c r="BQ74" s="22"/>
      <c r="BR74" s="74"/>
      <c r="BS74" s="22"/>
      <c r="BT74" s="74"/>
      <c r="BU74" s="22"/>
      <c r="BV74" s="74"/>
      <c r="BW74" s="22"/>
      <c r="BX74" s="74"/>
      <c r="BY74" s="22"/>
      <c r="BZ74" s="74"/>
      <c r="CA74" s="22"/>
      <c r="CB74" s="74"/>
      <c r="CC74" s="22"/>
      <c r="CD74" s="66"/>
      <c r="CE74" s="66"/>
      <c r="CF74" s="67"/>
      <c r="CG74" s="66"/>
      <c r="CH74" s="66"/>
      <c r="CI74" s="68"/>
      <c r="CJ74" s="74"/>
      <c r="CK74" s="22"/>
    </row>
    <row r="75" spans="2:89" ht="15" customHeight="1" x14ac:dyDescent="0.2">
      <c r="B75" s="1"/>
      <c r="C75" s="12"/>
      <c r="D75" s="17"/>
      <c r="E75" s="19"/>
      <c r="F75" s="74"/>
      <c r="G75" s="1"/>
      <c r="H75" s="1"/>
      <c r="I75" s="22"/>
      <c r="J75" s="74"/>
      <c r="K75" s="1"/>
      <c r="L75" s="1"/>
      <c r="M75" s="22"/>
      <c r="N75" s="74"/>
      <c r="O75" s="1"/>
      <c r="P75" s="1"/>
      <c r="Q75" s="22"/>
      <c r="R75" s="74"/>
      <c r="S75" s="22"/>
      <c r="T75" s="74"/>
      <c r="U75" s="22"/>
      <c r="V75" s="74"/>
      <c r="W75" s="22"/>
      <c r="X75" s="74"/>
      <c r="Y75" s="22"/>
      <c r="Z75" s="74"/>
      <c r="AA75" s="22"/>
      <c r="AB75" s="74"/>
      <c r="AC75" s="22"/>
      <c r="AD75" s="74"/>
      <c r="AE75" s="22"/>
      <c r="AF75" s="74"/>
      <c r="AG75" s="22"/>
      <c r="AH75" s="74"/>
      <c r="AI75" s="22"/>
      <c r="AJ75" s="74"/>
      <c r="AK75" s="22"/>
      <c r="AL75" s="74"/>
      <c r="AM75" s="22"/>
      <c r="AN75" s="74"/>
      <c r="AO75" s="22"/>
      <c r="AP75" s="74"/>
      <c r="AQ75" s="22"/>
      <c r="AR75" s="74"/>
      <c r="AS75" s="22"/>
      <c r="AT75" s="74"/>
      <c r="AU75" s="22"/>
      <c r="AV75" s="74"/>
      <c r="AW75" s="22"/>
      <c r="AX75" s="74"/>
      <c r="AY75" s="22"/>
      <c r="AZ75" s="74"/>
      <c r="BA75" s="22"/>
      <c r="BB75" s="74"/>
      <c r="BC75" s="22"/>
      <c r="BD75" s="74"/>
      <c r="BE75" s="22"/>
      <c r="BF75" s="74"/>
      <c r="BG75" s="22"/>
      <c r="BH75" s="74"/>
      <c r="BI75" s="1"/>
      <c r="BJ75" s="1"/>
      <c r="BK75" s="22"/>
      <c r="BL75" s="74"/>
      <c r="BM75" s="22"/>
      <c r="BN75" s="74"/>
      <c r="BO75" s="22"/>
      <c r="BP75" s="74"/>
      <c r="BQ75" s="22"/>
      <c r="BR75" s="74"/>
      <c r="BS75" s="22"/>
      <c r="BT75" s="74"/>
      <c r="BU75" s="22"/>
      <c r="BV75" s="74"/>
      <c r="BW75" s="22"/>
      <c r="BX75" s="74"/>
      <c r="BY75" s="22"/>
      <c r="BZ75" s="74"/>
      <c r="CA75" s="22"/>
      <c r="CB75" s="74"/>
      <c r="CC75" s="22"/>
      <c r="CD75" s="66"/>
      <c r="CE75" s="66"/>
      <c r="CF75" s="67"/>
      <c r="CG75" s="66"/>
      <c r="CH75" s="66"/>
      <c r="CI75" s="68"/>
      <c r="CJ75" s="74"/>
      <c r="CK75" s="22"/>
    </row>
    <row r="76" spans="2:89" ht="15" customHeight="1" x14ac:dyDescent="0.2">
      <c r="B76" s="1"/>
      <c r="C76" s="12"/>
      <c r="D76" s="17"/>
      <c r="E76" s="19"/>
      <c r="F76" s="74"/>
      <c r="G76" s="1"/>
      <c r="H76" s="1"/>
      <c r="I76" s="22"/>
      <c r="J76" s="74"/>
      <c r="K76" s="1"/>
      <c r="L76" s="1"/>
      <c r="M76" s="22"/>
      <c r="N76" s="74"/>
      <c r="O76" s="1"/>
      <c r="P76" s="1"/>
      <c r="Q76" s="22"/>
      <c r="R76" s="74"/>
      <c r="S76" s="22"/>
      <c r="T76" s="74"/>
      <c r="U76" s="22"/>
      <c r="V76" s="74"/>
      <c r="W76" s="22"/>
      <c r="X76" s="74"/>
      <c r="Y76" s="22"/>
      <c r="Z76" s="74"/>
      <c r="AA76" s="22"/>
      <c r="AB76" s="74"/>
      <c r="AC76" s="22"/>
      <c r="AD76" s="74"/>
      <c r="AE76" s="22"/>
      <c r="AF76" s="74"/>
      <c r="AG76" s="22"/>
      <c r="AH76" s="74"/>
      <c r="AI76" s="22"/>
      <c r="AJ76" s="74"/>
      <c r="AK76" s="22"/>
      <c r="AL76" s="74"/>
      <c r="AM76" s="22"/>
      <c r="AN76" s="74"/>
      <c r="AO76" s="22"/>
      <c r="AP76" s="74"/>
      <c r="AQ76" s="22"/>
      <c r="AR76" s="74"/>
      <c r="AS76" s="22"/>
      <c r="AT76" s="74"/>
      <c r="AU76" s="22"/>
      <c r="AV76" s="74"/>
      <c r="AW76" s="22"/>
      <c r="AX76" s="74"/>
      <c r="AY76" s="22"/>
      <c r="AZ76" s="74"/>
      <c r="BA76" s="22"/>
      <c r="BB76" s="74"/>
      <c r="BC76" s="22"/>
      <c r="BD76" s="74"/>
      <c r="BE76" s="22"/>
      <c r="BF76" s="74"/>
      <c r="BG76" s="22"/>
      <c r="BH76" s="74"/>
      <c r="BI76" s="1"/>
      <c r="BJ76" s="1"/>
      <c r="BK76" s="22"/>
      <c r="BL76" s="74"/>
      <c r="BM76" s="22"/>
      <c r="BN76" s="74"/>
      <c r="BO76" s="22"/>
      <c r="BP76" s="74"/>
      <c r="BQ76" s="22"/>
      <c r="BR76" s="74"/>
      <c r="BS76" s="22"/>
      <c r="BT76" s="74"/>
      <c r="BU76" s="22"/>
      <c r="BV76" s="74"/>
      <c r="BW76" s="22"/>
      <c r="BX76" s="74"/>
      <c r="BY76" s="22"/>
      <c r="BZ76" s="74"/>
      <c r="CA76" s="22"/>
      <c r="CB76" s="74"/>
      <c r="CC76" s="22"/>
      <c r="CD76" s="66"/>
      <c r="CE76" s="66"/>
      <c r="CF76" s="67"/>
      <c r="CG76" s="66"/>
      <c r="CH76" s="66"/>
      <c r="CI76" s="68"/>
      <c r="CJ76" s="74"/>
      <c r="CK76" s="22"/>
    </row>
    <row r="77" spans="2:89" ht="15" customHeight="1" x14ac:dyDescent="0.2">
      <c r="B77" s="1"/>
      <c r="C77" s="12"/>
      <c r="D77" s="17"/>
      <c r="E77" s="19"/>
      <c r="F77" s="74"/>
      <c r="G77" s="1"/>
      <c r="H77" s="1"/>
      <c r="I77" s="22"/>
      <c r="J77" s="74"/>
      <c r="K77" s="1"/>
      <c r="L77" s="1"/>
      <c r="M77" s="22"/>
      <c r="N77" s="74"/>
      <c r="O77" s="1"/>
      <c r="P77" s="1"/>
      <c r="Q77" s="22"/>
      <c r="R77" s="74"/>
      <c r="S77" s="22"/>
      <c r="T77" s="74"/>
      <c r="U77" s="22"/>
      <c r="V77" s="74"/>
      <c r="W77" s="22"/>
      <c r="X77" s="74"/>
      <c r="Y77" s="22"/>
      <c r="Z77" s="74"/>
      <c r="AA77" s="22"/>
      <c r="AB77" s="74"/>
      <c r="AC77" s="22"/>
      <c r="AD77" s="74"/>
      <c r="AE77" s="22"/>
      <c r="AF77" s="74"/>
      <c r="AG77" s="22"/>
      <c r="AH77" s="74"/>
      <c r="AI77" s="22"/>
      <c r="AJ77" s="74"/>
      <c r="AK77" s="22"/>
      <c r="AL77" s="74"/>
      <c r="AM77" s="22"/>
      <c r="AN77" s="74"/>
      <c r="AO77" s="22"/>
      <c r="AP77" s="74"/>
      <c r="AQ77" s="22"/>
      <c r="AR77" s="74"/>
      <c r="AS77" s="22"/>
      <c r="AT77" s="74"/>
      <c r="AU77" s="22"/>
      <c r="AV77" s="74"/>
      <c r="AW77" s="22"/>
      <c r="AX77" s="74"/>
      <c r="AY77" s="22"/>
      <c r="AZ77" s="74"/>
      <c r="BA77" s="22"/>
      <c r="BB77" s="74"/>
      <c r="BC77" s="22"/>
      <c r="BD77" s="74"/>
      <c r="BE77" s="22"/>
      <c r="BF77" s="74"/>
      <c r="BG77" s="22"/>
      <c r="BH77" s="74"/>
      <c r="BI77" s="1"/>
      <c r="BJ77" s="1"/>
      <c r="BK77" s="22"/>
      <c r="BL77" s="74"/>
      <c r="BM77" s="22"/>
      <c r="BN77" s="74"/>
      <c r="BO77" s="22"/>
      <c r="BP77" s="74"/>
      <c r="BQ77" s="22"/>
      <c r="BR77" s="74"/>
      <c r="BS77" s="22"/>
      <c r="BT77" s="74"/>
      <c r="BU77" s="22"/>
      <c r="BV77" s="74"/>
      <c r="BW77" s="22"/>
      <c r="BX77" s="74"/>
      <c r="BY77" s="22"/>
      <c r="BZ77" s="74"/>
      <c r="CA77" s="22"/>
      <c r="CB77" s="74"/>
      <c r="CC77" s="22"/>
      <c r="CD77" s="66"/>
      <c r="CE77" s="66"/>
      <c r="CF77" s="67"/>
      <c r="CG77" s="66"/>
      <c r="CH77" s="66"/>
      <c r="CI77" s="68"/>
      <c r="CJ77" s="74"/>
      <c r="CK77" s="22"/>
    </row>
    <row r="78" spans="2:89" ht="15" customHeight="1" x14ac:dyDescent="0.2">
      <c r="B78" s="1"/>
      <c r="C78" s="12"/>
      <c r="D78" s="17"/>
      <c r="E78" s="19"/>
      <c r="F78" s="74"/>
      <c r="G78" s="1"/>
      <c r="H78" s="1"/>
      <c r="I78" s="22"/>
      <c r="J78" s="74"/>
      <c r="K78" s="1"/>
      <c r="L78" s="1"/>
      <c r="M78" s="22"/>
      <c r="N78" s="74"/>
      <c r="O78" s="1"/>
      <c r="P78" s="1"/>
      <c r="Q78" s="22"/>
      <c r="R78" s="74"/>
      <c r="S78" s="22"/>
      <c r="T78" s="74"/>
      <c r="U78" s="22"/>
      <c r="V78" s="74"/>
      <c r="W78" s="22"/>
      <c r="X78" s="74"/>
      <c r="Y78" s="22"/>
      <c r="Z78" s="74"/>
      <c r="AA78" s="22"/>
      <c r="AB78" s="74"/>
      <c r="AC78" s="22"/>
      <c r="AD78" s="74"/>
      <c r="AE78" s="22"/>
      <c r="AF78" s="74"/>
      <c r="AG78" s="22"/>
      <c r="AH78" s="74"/>
      <c r="AI78" s="22"/>
      <c r="AJ78" s="74"/>
      <c r="AK78" s="22"/>
      <c r="AL78" s="74"/>
      <c r="AM78" s="22"/>
      <c r="AN78" s="74"/>
      <c r="AO78" s="22"/>
      <c r="AP78" s="74"/>
      <c r="AQ78" s="22"/>
      <c r="AR78" s="74"/>
      <c r="AS78" s="22"/>
      <c r="AT78" s="74"/>
      <c r="AU78" s="22"/>
      <c r="AV78" s="74"/>
      <c r="AW78" s="22"/>
      <c r="AX78" s="74"/>
      <c r="AY78" s="22"/>
      <c r="AZ78" s="74"/>
      <c r="BA78" s="22"/>
      <c r="BB78" s="74"/>
      <c r="BC78" s="22"/>
      <c r="BD78" s="74"/>
      <c r="BE78" s="22"/>
      <c r="BF78" s="74"/>
      <c r="BG78" s="22"/>
      <c r="BH78" s="74"/>
      <c r="BI78" s="1"/>
      <c r="BJ78" s="1"/>
      <c r="BK78" s="22"/>
      <c r="BL78" s="74"/>
      <c r="BM78" s="22"/>
      <c r="BN78" s="74"/>
      <c r="BO78" s="22"/>
      <c r="BP78" s="74"/>
      <c r="BQ78" s="22"/>
      <c r="BR78" s="74"/>
      <c r="BS78" s="22"/>
      <c r="BT78" s="74"/>
      <c r="BU78" s="22"/>
      <c r="BV78" s="74"/>
      <c r="BW78" s="22"/>
      <c r="BX78" s="74"/>
      <c r="BY78" s="22"/>
      <c r="BZ78" s="74"/>
      <c r="CA78" s="22"/>
      <c r="CB78" s="74"/>
      <c r="CC78" s="22"/>
      <c r="CD78" s="66"/>
      <c r="CE78" s="66"/>
      <c r="CF78" s="67"/>
      <c r="CG78" s="66"/>
      <c r="CH78" s="66"/>
      <c r="CI78" s="68"/>
      <c r="CJ78" s="74"/>
      <c r="CK78" s="22"/>
    </row>
    <row r="79" spans="2:89" ht="15" customHeight="1" x14ac:dyDescent="0.2">
      <c r="B79" s="1"/>
      <c r="C79" s="12"/>
      <c r="D79" s="17"/>
      <c r="E79" s="19"/>
      <c r="F79" s="74"/>
      <c r="G79" s="1"/>
      <c r="H79" s="1"/>
      <c r="I79" s="22"/>
      <c r="J79" s="74"/>
      <c r="K79" s="1"/>
      <c r="L79" s="1"/>
      <c r="M79" s="22"/>
      <c r="N79" s="74"/>
      <c r="O79" s="1"/>
      <c r="P79" s="1"/>
      <c r="Q79" s="22"/>
      <c r="R79" s="74"/>
      <c r="S79" s="22"/>
      <c r="T79" s="74"/>
      <c r="U79" s="22"/>
      <c r="V79" s="74"/>
      <c r="W79" s="22"/>
      <c r="X79" s="74"/>
      <c r="Y79" s="22"/>
      <c r="Z79" s="74"/>
      <c r="AA79" s="22"/>
      <c r="AB79" s="74"/>
      <c r="AC79" s="22"/>
      <c r="AD79" s="74"/>
      <c r="AE79" s="22"/>
      <c r="AF79" s="74"/>
      <c r="AG79" s="22"/>
      <c r="AH79" s="74"/>
      <c r="AI79" s="22"/>
      <c r="AJ79" s="74"/>
      <c r="AK79" s="22"/>
      <c r="AL79" s="74"/>
      <c r="AM79" s="22"/>
      <c r="AN79" s="74"/>
      <c r="AO79" s="22"/>
      <c r="AP79" s="74"/>
      <c r="AQ79" s="22"/>
      <c r="AR79" s="74"/>
      <c r="AS79" s="22"/>
      <c r="AT79" s="74"/>
      <c r="AU79" s="22"/>
      <c r="AV79" s="74"/>
      <c r="AW79" s="22"/>
      <c r="AX79" s="74"/>
      <c r="AY79" s="22"/>
      <c r="AZ79" s="74"/>
      <c r="BA79" s="22"/>
      <c r="BB79" s="74"/>
      <c r="BC79" s="22"/>
      <c r="BD79" s="74"/>
      <c r="BE79" s="22"/>
      <c r="BF79" s="74"/>
      <c r="BG79" s="22"/>
      <c r="BH79" s="74"/>
      <c r="BI79" s="1"/>
      <c r="BJ79" s="1"/>
      <c r="BK79" s="22"/>
      <c r="BL79" s="74"/>
      <c r="BM79" s="22"/>
      <c r="BN79" s="74"/>
      <c r="BO79" s="22"/>
      <c r="BP79" s="74"/>
      <c r="BQ79" s="22"/>
      <c r="BR79" s="74"/>
      <c r="BS79" s="22"/>
      <c r="BT79" s="74"/>
      <c r="BU79" s="22"/>
      <c r="BV79" s="74"/>
      <c r="BW79" s="22"/>
      <c r="BX79" s="74"/>
      <c r="BY79" s="22"/>
      <c r="BZ79" s="74"/>
      <c r="CA79" s="22"/>
      <c r="CB79" s="74"/>
      <c r="CC79" s="22"/>
      <c r="CD79" s="66"/>
      <c r="CE79" s="66"/>
      <c r="CF79" s="67"/>
      <c r="CG79" s="66"/>
      <c r="CH79" s="66"/>
      <c r="CI79" s="68"/>
      <c r="CJ79" s="74"/>
      <c r="CK79" s="22"/>
    </row>
    <row r="80" spans="2:89" ht="15" customHeight="1" x14ac:dyDescent="0.2">
      <c r="B80" s="1"/>
      <c r="C80" s="12"/>
      <c r="D80" s="17"/>
      <c r="E80" s="19"/>
      <c r="F80" s="74"/>
      <c r="G80" s="1"/>
      <c r="H80" s="1"/>
      <c r="I80" s="22"/>
      <c r="J80" s="74"/>
      <c r="K80" s="1"/>
      <c r="L80" s="1"/>
      <c r="M80" s="22"/>
      <c r="N80" s="74"/>
      <c r="O80" s="1"/>
      <c r="P80" s="1"/>
      <c r="Q80" s="22"/>
      <c r="R80" s="74"/>
      <c r="S80" s="22"/>
      <c r="T80" s="74"/>
      <c r="U80" s="22"/>
      <c r="V80" s="74"/>
      <c r="W80" s="22"/>
      <c r="X80" s="74"/>
      <c r="Y80" s="22"/>
      <c r="Z80" s="74"/>
      <c r="AA80" s="22"/>
      <c r="AB80" s="74"/>
      <c r="AC80" s="22"/>
      <c r="AD80" s="74"/>
      <c r="AE80" s="22"/>
      <c r="AF80" s="74"/>
      <c r="AG80" s="22"/>
      <c r="AH80" s="74"/>
      <c r="AI80" s="22"/>
      <c r="AJ80" s="74"/>
      <c r="AK80" s="22"/>
      <c r="AL80" s="74"/>
      <c r="AM80" s="22"/>
      <c r="AN80" s="74"/>
      <c r="AO80" s="22"/>
      <c r="AP80" s="74"/>
      <c r="AQ80" s="22"/>
      <c r="AR80" s="74"/>
      <c r="AS80" s="22"/>
      <c r="AT80" s="74"/>
      <c r="AU80" s="22"/>
      <c r="AV80" s="74"/>
      <c r="AW80" s="22"/>
      <c r="AX80" s="74"/>
      <c r="AY80" s="22"/>
      <c r="AZ80" s="74"/>
      <c r="BA80" s="22"/>
      <c r="BB80" s="74"/>
      <c r="BC80" s="22"/>
      <c r="BD80" s="74"/>
      <c r="BE80" s="22"/>
      <c r="BF80" s="74"/>
      <c r="BG80" s="22"/>
      <c r="BH80" s="74"/>
      <c r="BI80" s="1"/>
      <c r="BJ80" s="1"/>
      <c r="BK80" s="22"/>
      <c r="BL80" s="74"/>
      <c r="BM80" s="22"/>
      <c r="BN80" s="74"/>
      <c r="BO80" s="22"/>
      <c r="BP80" s="74"/>
      <c r="BQ80" s="22"/>
      <c r="BR80" s="74"/>
      <c r="BS80" s="22"/>
      <c r="BT80" s="74"/>
      <c r="BU80" s="22"/>
      <c r="BV80" s="74"/>
      <c r="BW80" s="22"/>
      <c r="BX80" s="74"/>
      <c r="BY80" s="22"/>
      <c r="BZ80" s="74"/>
      <c r="CA80" s="22"/>
      <c r="CB80" s="74"/>
      <c r="CC80" s="22"/>
      <c r="CD80" s="66"/>
      <c r="CE80" s="66"/>
      <c r="CF80" s="67"/>
      <c r="CG80" s="66"/>
      <c r="CH80" s="66"/>
      <c r="CI80" s="68"/>
      <c r="CJ80" s="74"/>
      <c r="CK80" s="22"/>
    </row>
    <row r="81" spans="2:89" ht="15" customHeight="1" x14ac:dyDescent="0.2">
      <c r="B81" s="1"/>
      <c r="C81" s="12"/>
      <c r="D81" s="17"/>
      <c r="E81" s="19"/>
      <c r="F81" s="74"/>
      <c r="G81" s="1"/>
      <c r="H81" s="1"/>
      <c r="I81" s="22"/>
      <c r="J81" s="74"/>
      <c r="K81" s="1"/>
      <c r="L81" s="1"/>
      <c r="M81" s="22"/>
      <c r="N81" s="74"/>
      <c r="O81" s="1"/>
      <c r="P81" s="1"/>
      <c r="Q81" s="22"/>
      <c r="R81" s="74"/>
      <c r="S81" s="22"/>
      <c r="T81" s="74"/>
      <c r="U81" s="22"/>
      <c r="V81" s="74"/>
      <c r="W81" s="22"/>
      <c r="X81" s="74"/>
      <c r="Y81" s="22"/>
      <c r="Z81" s="74"/>
      <c r="AA81" s="22"/>
      <c r="AB81" s="74"/>
      <c r="AC81" s="22"/>
      <c r="AD81" s="74"/>
      <c r="AE81" s="22"/>
      <c r="AF81" s="74"/>
      <c r="AG81" s="22"/>
      <c r="AH81" s="74"/>
      <c r="AI81" s="22"/>
      <c r="AJ81" s="74"/>
      <c r="AK81" s="22"/>
      <c r="AL81" s="74"/>
      <c r="AM81" s="22"/>
      <c r="AN81" s="74"/>
      <c r="AO81" s="22"/>
      <c r="AP81" s="74"/>
      <c r="AQ81" s="22"/>
      <c r="AR81" s="74"/>
      <c r="AS81" s="22"/>
      <c r="AT81" s="74"/>
      <c r="AU81" s="22"/>
      <c r="AV81" s="74"/>
      <c r="AW81" s="22"/>
      <c r="AX81" s="74"/>
      <c r="AY81" s="22"/>
      <c r="AZ81" s="74"/>
      <c r="BA81" s="22"/>
      <c r="BB81" s="74"/>
      <c r="BC81" s="22"/>
      <c r="BD81" s="74"/>
      <c r="BE81" s="22"/>
      <c r="BF81" s="74"/>
      <c r="BG81" s="22"/>
      <c r="BH81" s="74"/>
      <c r="BI81" s="1"/>
      <c r="BJ81" s="1"/>
      <c r="BK81" s="22"/>
      <c r="BL81" s="74"/>
      <c r="BM81" s="22"/>
      <c r="BN81" s="74"/>
      <c r="BO81" s="22"/>
      <c r="BP81" s="74"/>
      <c r="BQ81" s="22"/>
      <c r="BR81" s="74"/>
      <c r="BS81" s="22"/>
      <c r="BT81" s="74"/>
      <c r="BU81" s="22"/>
      <c r="BV81" s="74"/>
      <c r="BW81" s="22"/>
      <c r="BX81" s="74"/>
      <c r="BY81" s="22"/>
      <c r="BZ81" s="74"/>
      <c r="CA81" s="22"/>
      <c r="CB81" s="74"/>
      <c r="CC81" s="22"/>
      <c r="CD81" s="66"/>
      <c r="CE81" s="66"/>
      <c r="CF81" s="67"/>
      <c r="CG81" s="66"/>
      <c r="CH81" s="66"/>
      <c r="CI81" s="68"/>
      <c r="CJ81" s="74"/>
      <c r="CK81" s="22"/>
    </row>
    <row r="82" spans="2:89" ht="15" customHeight="1" x14ac:dyDescent="0.2">
      <c r="B82" s="1"/>
      <c r="C82" s="12"/>
      <c r="D82" s="17"/>
      <c r="E82" s="19"/>
      <c r="F82" s="74"/>
      <c r="G82" s="1"/>
      <c r="H82" s="1"/>
      <c r="I82" s="22"/>
      <c r="J82" s="74"/>
      <c r="K82" s="1"/>
      <c r="L82" s="1"/>
      <c r="M82" s="22"/>
      <c r="N82" s="74"/>
      <c r="O82" s="1"/>
      <c r="P82" s="1"/>
      <c r="Q82" s="22"/>
      <c r="R82" s="74"/>
      <c r="S82" s="22"/>
      <c r="T82" s="74"/>
      <c r="U82" s="22"/>
      <c r="V82" s="74"/>
      <c r="W82" s="22"/>
      <c r="X82" s="74"/>
      <c r="Y82" s="22"/>
      <c r="Z82" s="74"/>
      <c r="AA82" s="22"/>
      <c r="AB82" s="74"/>
      <c r="AC82" s="22"/>
      <c r="AD82" s="74"/>
      <c r="AE82" s="22"/>
      <c r="AF82" s="74"/>
      <c r="AG82" s="22"/>
      <c r="AH82" s="74"/>
      <c r="AI82" s="22"/>
      <c r="AJ82" s="74"/>
      <c r="AK82" s="22"/>
      <c r="AL82" s="74"/>
      <c r="AM82" s="22"/>
      <c r="AN82" s="74"/>
      <c r="AO82" s="22"/>
      <c r="AP82" s="74"/>
      <c r="AQ82" s="22"/>
      <c r="AR82" s="74"/>
      <c r="AS82" s="22"/>
      <c r="AT82" s="74"/>
      <c r="AU82" s="22"/>
      <c r="AV82" s="74"/>
      <c r="AW82" s="22"/>
      <c r="AX82" s="74"/>
      <c r="AY82" s="22"/>
      <c r="AZ82" s="74"/>
      <c r="BA82" s="22"/>
      <c r="BB82" s="74"/>
      <c r="BC82" s="22"/>
      <c r="BD82" s="74"/>
      <c r="BE82" s="22"/>
      <c r="BF82" s="74"/>
      <c r="BG82" s="22"/>
      <c r="BH82" s="74"/>
      <c r="BI82" s="1"/>
      <c r="BJ82" s="1"/>
      <c r="BK82" s="22"/>
      <c r="BL82" s="74"/>
      <c r="BM82" s="22"/>
      <c r="BN82" s="74"/>
      <c r="BO82" s="22"/>
      <c r="BP82" s="74"/>
      <c r="BQ82" s="22"/>
      <c r="BR82" s="74"/>
      <c r="BS82" s="22"/>
      <c r="BT82" s="74"/>
      <c r="BU82" s="22"/>
      <c r="BV82" s="74"/>
      <c r="BW82" s="22"/>
      <c r="BX82" s="74"/>
      <c r="BY82" s="22"/>
      <c r="BZ82" s="74"/>
      <c r="CA82" s="22"/>
      <c r="CB82" s="74"/>
      <c r="CC82" s="22"/>
      <c r="CD82" s="66"/>
      <c r="CE82" s="66"/>
      <c r="CF82" s="67"/>
      <c r="CG82" s="66"/>
      <c r="CH82" s="66"/>
      <c r="CI82" s="68"/>
      <c r="CJ82" s="74"/>
      <c r="CK82" s="22"/>
    </row>
    <row r="83" spans="2:89" ht="15" customHeight="1" x14ac:dyDescent="0.2">
      <c r="B83" s="1"/>
      <c r="C83" s="12"/>
      <c r="D83" s="17"/>
      <c r="E83" s="19"/>
      <c r="F83" s="74"/>
      <c r="G83" s="1"/>
      <c r="H83" s="1"/>
      <c r="I83" s="22"/>
      <c r="J83" s="74"/>
      <c r="K83" s="1"/>
      <c r="L83" s="1"/>
      <c r="M83" s="22"/>
      <c r="N83" s="74"/>
      <c r="O83" s="1"/>
      <c r="P83" s="1"/>
      <c r="Q83" s="22"/>
      <c r="R83" s="74"/>
      <c r="S83" s="22"/>
      <c r="T83" s="74"/>
      <c r="U83" s="22"/>
      <c r="V83" s="74"/>
      <c r="W83" s="22"/>
      <c r="X83" s="74"/>
      <c r="Y83" s="22"/>
      <c r="Z83" s="74"/>
      <c r="AA83" s="22"/>
      <c r="AB83" s="74"/>
      <c r="AC83" s="22"/>
      <c r="AD83" s="74"/>
      <c r="AE83" s="22"/>
      <c r="AF83" s="74"/>
      <c r="AG83" s="22"/>
      <c r="AH83" s="74"/>
      <c r="AI83" s="22"/>
      <c r="AJ83" s="74"/>
      <c r="AK83" s="22"/>
      <c r="AL83" s="74"/>
      <c r="AM83" s="22"/>
      <c r="AN83" s="74"/>
      <c r="AO83" s="22"/>
      <c r="AP83" s="74"/>
      <c r="AQ83" s="22"/>
      <c r="AR83" s="74"/>
      <c r="AS83" s="22"/>
      <c r="AT83" s="74"/>
      <c r="AU83" s="22"/>
      <c r="AV83" s="74"/>
      <c r="AW83" s="22"/>
      <c r="AX83" s="74"/>
      <c r="AY83" s="22"/>
      <c r="AZ83" s="74"/>
      <c r="BA83" s="22"/>
      <c r="BB83" s="74"/>
      <c r="BC83" s="22"/>
      <c r="BD83" s="74"/>
      <c r="BE83" s="22"/>
      <c r="BF83" s="74"/>
      <c r="BG83" s="22"/>
      <c r="BH83" s="74"/>
      <c r="BI83" s="1"/>
      <c r="BJ83" s="1"/>
      <c r="BK83" s="22"/>
      <c r="BL83" s="74"/>
      <c r="BM83" s="22"/>
      <c r="BN83" s="74"/>
      <c r="BO83" s="22"/>
      <c r="BP83" s="74"/>
      <c r="BQ83" s="22"/>
      <c r="BR83" s="74"/>
      <c r="BS83" s="22"/>
      <c r="BT83" s="74"/>
      <c r="BU83" s="22"/>
      <c r="BV83" s="74"/>
      <c r="BW83" s="22"/>
      <c r="BX83" s="74"/>
      <c r="BY83" s="22"/>
      <c r="BZ83" s="74"/>
      <c r="CA83" s="22"/>
      <c r="CB83" s="74"/>
      <c r="CC83" s="22"/>
      <c r="CD83" s="66"/>
      <c r="CE83" s="66"/>
      <c r="CF83" s="67"/>
      <c r="CG83" s="66"/>
      <c r="CH83" s="66"/>
      <c r="CI83" s="68"/>
      <c r="CJ83" s="74"/>
      <c r="CK83" s="22"/>
    </row>
    <row r="84" spans="2:89" ht="15" customHeight="1" x14ac:dyDescent="0.2">
      <c r="B84" s="1"/>
      <c r="C84" s="12"/>
      <c r="D84" s="17"/>
      <c r="E84" s="19"/>
      <c r="F84" s="74"/>
      <c r="G84" s="1"/>
      <c r="H84" s="1"/>
      <c r="I84" s="22"/>
      <c r="J84" s="74"/>
      <c r="K84" s="1"/>
      <c r="L84" s="1"/>
      <c r="M84" s="22"/>
      <c r="N84" s="74"/>
      <c r="O84" s="1"/>
      <c r="P84" s="1"/>
      <c r="Q84" s="22"/>
      <c r="R84" s="74"/>
      <c r="S84" s="22"/>
      <c r="T84" s="74"/>
      <c r="U84" s="22"/>
      <c r="V84" s="74"/>
      <c r="W84" s="22"/>
      <c r="X84" s="74"/>
      <c r="Y84" s="22"/>
      <c r="Z84" s="74"/>
      <c r="AA84" s="22"/>
      <c r="AB84" s="74"/>
      <c r="AC84" s="22"/>
      <c r="AD84" s="74"/>
      <c r="AE84" s="22"/>
      <c r="AF84" s="74"/>
      <c r="AG84" s="22"/>
      <c r="AH84" s="74"/>
      <c r="AI84" s="22"/>
      <c r="AJ84" s="74"/>
      <c r="AK84" s="22"/>
      <c r="AL84" s="74"/>
      <c r="AM84" s="22"/>
      <c r="AN84" s="74"/>
      <c r="AO84" s="22"/>
      <c r="AP84" s="74"/>
      <c r="AQ84" s="22"/>
      <c r="AR84" s="74"/>
      <c r="AS84" s="22"/>
      <c r="AT84" s="74"/>
      <c r="AU84" s="22"/>
      <c r="AV84" s="74"/>
      <c r="AW84" s="22"/>
      <c r="AX84" s="74"/>
      <c r="AY84" s="22"/>
      <c r="AZ84" s="74"/>
      <c r="BA84" s="22"/>
      <c r="BB84" s="74"/>
      <c r="BC84" s="22"/>
      <c r="BD84" s="74"/>
      <c r="BE84" s="22"/>
      <c r="BF84" s="74"/>
      <c r="BG84" s="22"/>
      <c r="BH84" s="74"/>
      <c r="BI84" s="1"/>
      <c r="BJ84" s="1"/>
      <c r="BK84" s="22"/>
      <c r="BL84" s="74"/>
      <c r="BM84" s="22"/>
      <c r="BN84" s="74"/>
      <c r="BO84" s="22"/>
      <c r="BP84" s="74"/>
      <c r="BQ84" s="22"/>
      <c r="BR84" s="74"/>
      <c r="BS84" s="22"/>
      <c r="BT84" s="74"/>
      <c r="BU84" s="22"/>
      <c r="BV84" s="74"/>
      <c r="BW84" s="22"/>
      <c r="BX84" s="74"/>
      <c r="BY84" s="22"/>
      <c r="BZ84" s="74"/>
      <c r="CA84" s="22"/>
      <c r="CB84" s="74"/>
      <c r="CC84" s="22"/>
      <c r="CD84" s="66"/>
      <c r="CE84" s="66"/>
      <c r="CF84" s="67"/>
      <c r="CG84" s="66"/>
      <c r="CH84" s="66"/>
      <c r="CI84" s="68"/>
      <c r="CJ84" s="74"/>
      <c r="CK84" s="22"/>
    </row>
    <row r="85" spans="2:89" ht="15" customHeight="1" x14ac:dyDescent="0.2">
      <c r="B85" s="1"/>
      <c r="C85" s="12"/>
      <c r="D85" s="17"/>
      <c r="E85" s="19"/>
      <c r="F85" s="74"/>
      <c r="G85" s="1"/>
      <c r="H85" s="1"/>
      <c r="I85" s="22"/>
      <c r="J85" s="74"/>
      <c r="K85" s="1"/>
      <c r="L85" s="1"/>
      <c r="M85" s="22"/>
      <c r="N85" s="74"/>
      <c r="O85" s="1"/>
      <c r="P85" s="1"/>
      <c r="Q85" s="22"/>
      <c r="R85" s="74"/>
      <c r="S85" s="22"/>
      <c r="T85" s="74"/>
      <c r="U85" s="22"/>
      <c r="V85" s="74"/>
      <c r="W85" s="22"/>
      <c r="X85" s="74"/>
      <c r="Y85" s="22"/>
      <c r="Z85" s="74"/>
      <c r="AA85" s="22"/>
      <c r="AB85" s="74"/>
      <c r="AC85" s="22"/>
      <c r="AD85" s="74"/>
      <c r="AE85" s="22"/>
      <c r="AF85" s="74"/>
      <c r="AG85" s="22"/>
      <c r="AH85" s="74"/>
      <c r="AI85" s="22"/>
      <c r="AJ85" s="74"/>
      <c r="AK85" s="22"/>
      <c r="AL85" s="74"/>
      <c r="AM85" s="22"/>
      <c r="AN85" s="74"/>
      <c r="AO85" s="22"/>
      <c r="AP85" s="74"/>
      <c r="AQ85" s="22"/>
      <c r="AR85" s="74"/>
      <c r="AS85" s="22"/>
      <c r="AT85" s="74"/>
      <c r="AU85" s="22"/>
      <c r="AV85" s="74"/>
      <c r="AW85" s="22"/>
      <c r="AX85" s="74"/>
      <c r="AY85" s="22"/>
      <c r="AZ85" s="74"/>
      <c r="BA85" s="22"/>
      <c r="BB85" s="74"/>
      <c r="BC85" s="22"/>
      <c r="BD85" s="74"/>
      <c r="BE85" s="22"/>
      <c r="BF85" s="74"/>
      <c r="BG85" s="22"/>
      <c r="BH85" s="74"/>
      <c r="BI85" s="1"/>
      <c r="BJ85" s="1"/>
      <c r="BK85" s="22"/>
      <c r="BL85" s="74"/>
      <c r="BM85" s="22"/>
      <c r="BN85" s="74"/>
      <c r="BO85" s="22"/>
      <c r="BP85" s="74"/>
      <c r="BQ85" s="22"/>
      <c r="BR85" s="74"/>
      <c r="BS85" s="22"/>
      <c r="BT85" s="74"/>
      <c r="BU85" s="22"/>
      <c r="BV85" s="74"/>
      <c r="BW85" s="22"/>
      <c r="BX85" s="74"/>
      <c r="BY85" s="22"/>
      <c r="BZ85" s="74"/>
      <c r="CA85" s="22"/>
      <c r="CB85" s="74"/>
      <c r="CC85" s="22"/>
      <c r="CD85" s="66"/>
      <c r="CE85" s="66"/>
      <c r="CF85" s="67"/>
      <c r="CG85" s="66"/>
      <c r="CH85" s="66"/>
      <c r="CI85" s="68"/>
      <c r="CJ85" s="74"/>
      <c r="CK85" s="22"/>
    </row>
    <row r="86" spans="2:89" ht="15" customHeight="1" x14ac:dyDescent="0.2">
      <c r="B86" s="1"/>
      <c r="C86" s="12"/>
      <c r="D86" s="17"/>
      <c r="E86" s="19"/>
      <c r="F86" s="74"/>
      <c r="G86" s="1"/>
      <c r="H86" s="1"/>
      <c r="I86" s="22"/>
      <c r="J86" s="74"/>
      <c r="K86" s="1"/>
      <c r="L86" s="1"/>
      <c r="M86" s="22"/>
      <c r="N86" s="74"/>
      <c r="O86" s="1"/>
      <c r="P86" s="1"/>
      <c r="Q86" s="22"/>
      <c r="R86" s="74"/>
      <c r="S86" s="22"/>
      <c r="T86" s="74"/>
      <c r="U86" s="22"/>
      <c r="V86" s="74"/>
      <c r="W86" s="22"/>
      <c r="X86" s="74"/>
      <c r="Y86" s="22"/>
      <c r="Z86" s="74"/>
      <c r="AA86" s="22"/>
      <c r="AB86" s="74"/>
      <c r="AC86" s="22"/>
      <c r="AD86" s="74"/>
      <c r="AE86" s="22"/>
      <c r="AF86" s="74"/>
      <c r="AG86" s="22"/>
      <c r="AH86" s="74"/>
      <c r="AI86" s="22"/>
      <c r="AJ86" s="74"/>
      <c r="AK86" s="22"/>
      <c r="AL86" s="74"/>
      <c r="AM86" s="22"/>
      <c r="AN86" s="74"/>
      <c r="AO86" s="22"/>
      <c r="AP86" s="74"/>
      <c r="AQ86" s="22"/>
      <c r="AR86" s="74"/>
      <c r="AS86" s="22"/>
      <c r="AT86" s="74"/>
      <c r="AU86" s="22"/>
      <c r="AV86" s="74"/>
      <c r="AW86" s="22"/>
      <c r="AX86" s="74"/>
      <c r="AY86" s="22"/>
      <c r="AZ86" s="74"/>
      <c r="BA86" s="22"/>
      <c r="BB86" s="74"/>
      <c r="BC86" s="22"/>
      <c r="BD86" s="74"/>
      <c r="BE86" s="22"/>
      <c r="BF86" s="74"/>
      <c r="BG86" s="22"/>
      <c r="BH86" s="74"/>
      <c r="BI86" s="1"/>
      <c r="BJ86" s="1"/>
      <c r="BK86" s="22"/>
      <c r="BL86" s="74"/>
      <c r="BM86" s="22"/>
      <c r="BN86" s="74"/>
      <c r="BO86" s="22"/>
      <c r="BP86" s="74"/>
      <c r="BQ86" s="22"/>
      <c r="BR86" s="74"/>
      <c r="BS86" s="22"/>
      <c r="BT86" s="74"/>
      <c r="BU86" s="22"/>
      <c r="BV86" s="74"/>
      <c r="BW86" s="22"/>
      <c r="BX86" s="74"/>
      <c r="BY86" s="22"/>
      <c r="BZ86" s="74"/>
      <c r="CA86" s="22"/>
      <c r="CB86" s="74"/>
      <c r="CC86" s="22"/>
      <c r="CD86" s="66"/>
      <c r="CE86" s="66"/>
      <c r="CF86" s="67"/>
      <c r="CG86" s="66"/>
      <c r="CH86" s="66"/>
      <c r="CI86" s="68"/>
      <c r="CJ86" s="74"/>
      <c r="CK86" s="22"/>
    </row>
    <row r="87" spans="2:89" ht="15" customHeight="1" x14ac:dyDescent="0.2">
      <c r="B87" s="1"/>
      <c r="C87" s="12"/>
      <c r="D87" s="17"/>
      <c r="E87" s="19"/>
      <c r="F87" s="74"/>
      <c r="G87" s="1"/>
      <c r="H87" s="1"/>
      <c r="I87" s="22"/>
      <c r="J87" s="74"/>
      <c r="K87" s="1"/>
      <c r="L87" s="1"/>
      <c r="M87" s="22"/>
      <c r="N87" s="74"/>
      <c r="O87" s="1"/>
      <c r="P87" s="1"/>
      <c r="Q87" s="22"/>
      <c r="R87" s="74"/>
      <c r="S87" s="22"/>
      <c r="T87" s="74"/>
      <c r="U87" s="22"/>
      <c r="V87" s="74"/>
      <c r="W87" s="22"/>
      <c r="X87" s="74"/>
      <c r="Y87" s="22"/>
      <c r="Z87" s="74"/>
      <c r="AA87" s="22"/>
      <c r="AB87" s="74"/>
      <c r="AC87" s="22"/>
      <c r="AD87" s="74"/>
      <c r="AE87" s="22"/>
      <c r="AF87" s="74"/>
      <c r="AG87" s="22"/>
      <c r="AH87" s="74"/>
      <c r="AI87" s="22"/>
      <c r="AJ87" s="74"/>
      <c r="AK87" s="22"/>
      <c r="AL87" s="74"/>
      <c r="AM87" s="22"/>
      <c r="AN87" s="74"/>
      <c r="AO87" s="22"/>
      <c r="AP87" s="74"/>
      <c r="AQ87" s="22"/>
      <c r="AR87" s="74"/>
      <c r="AS87" s="22"/>
      <c r="AT87" s="74"/>
      <c r="AU87" s="22"/>
      <c r="AV87" s="74"/>
      <c r="AW87" s="22"/>
      <c r="AX87" s="74"/>
      <c r="AY87" s="22"/>
      <c r="AZ87" s="74"/>
      <c r="BA87" s="22"/>
      <c r="BB87" s="74"/>
      <c r="BC87" s="22"/>
      <c r="BD87" s="74"/>
      <c r="BE87" s="22"/>
      <c r="BF87" s="74"/>
      <c r="BG87" s="22"/>
      <c r="BH87" s="74"/>
      <c r="BI87" s="1"/>
      <c r="BJ87" s="1"/>
      <c r="BK87" s="22"/>
      <c r="BL87" s="74"/>
      <c r="BM87" s="22"/>
      <c r="BN87" s="74"/>
      <c r="BO87" s="22"/>
      <c r="BP87" s="74"/>
      <c r="BQ87" s="22"/>
      <c r="BR87" s="74"/>
      <c r="BS87" s="22"/>
      <c r="BT87" s="74"/>
      <c r="BU87" s="22"/>
      <c r="BV87" s="74"/>
      <c r="BW87" s="22"/>
      <c r="BX87" s="74"/>
      <c r="BY87" s="22"/>
      <c r="BZ87" s="74"/>
      <c r="CA87" s="22"/>
      <c r="CB87" s="74"/>
      <c r="CC87" s="22"/>
      <c r="CD87" s="66"/>
      <c r="CE87" s="66"/>
      <c r="CF87" s="67"/>
      <c r="CG87" s="66"/>
      <c r="CH87" s="66"/>
      <c r="CI87" s="68"/>
      <c r="CJ87" s="74"/>
      <c r="CK87" s="22"/>
    </row>
    <row r="88" spans="2:89" ht="15" customHeight="1" x14ac:dyDescent="0.2">
      <c r="B88" s="1"/>
      <c r="C88" s="12"/>
      <c r="D88" s="17"/>
      <c r="E88" s="19"/>
      <c r="F88" s="74"/>
      <c r="G88" s="1"/>
      <c r="H88" s="1"/>
      <c r="I88" s="22"/>
      <c r="J88" s="74"/>
      <c r="K88" s="1"/>
      <c r="L88" s="1"/>
      <c r="M88" s="22"/>
      <c r="N88" s="74"/>
      <c r="O88" s="1"/>
      <c r="P88" s="1"/>
      <c r="Q88" s="22"/>
      <c r="R88" s="74"/>
      <c r="S88" s="22"/>
      <c r="T88" s="74"/>
      <c r="U88" s="22"/>
      <c r="V88" s="74"/>
      <c r="W88" s="22"/>
      <c r="X88" s="74"/>
      <c r="Y88" s="22"/>
      <c r="Z88" s="74"/>
      <c r="AA88" s="22"/>
      <c r="AB88" s="74"/>
      <c r="AC88" s="22"/>
      <c r="AD88" s="74"/>
      <c r="AE88" s="22"/>
      <c r="AF88" s="74"/>
      <c r="AG88" s="22"/>
      <c r="AH88" s="74"/>
      <c r="AI88" s="22"/>
      <c r="AJ88" s="74"/>
      <c r="AK88" s="22"/>
      <c r="AL88" s="74"/>
      <c r="AM88" s="22"/>
      <c r="AN88" s="74"/>
      <c r="AO88" s="22"/>
      <c r="AP88" s="74"/>
      <c r="AQ88" s="22"/>
      <c r="AR88" s="74"/>
      <c r="AS88" s="22"/>
      <c r="AT88" s="74"/>
      <c r="AU88" s="22"/>
      <c r="AV88" s="74"/>
      <c r="AW88" s="22"/>
      <c r="AX88" s="74"/>
      <c r="AY88" s="22"/>
      <c r="AZ88" s="74"/>
      <c r="BA88" s="22"/>
      <c r="BB88" s="74"/>
      <c r="BC88" s="22"/>
      <c r="BD88" s="74"/>
      <c r="BE88" s="22"/>
      <c r="BF88" s="74"/>
      <c r="BG88" s="22"/>
      <c r="BH88" s="74"/>
      <c r="BI88" s="1"/>
      <c r="BJ88" s="1"/>
      <c r="BK88" s="22"/>
      <c r="BL88" s="74"/>
      <c r="BM88" s="22"/>
      <c r="BN88" s="74"/>
      <c r="BO88" s="22"/>
      <c r="BP88" s="74"/>
      <c r="BQ88" s="22"/>
      <c r="BR88" s="74"/>
      <c r="BS88" s="22"/>
      <c r="BT88" s="74"/>
      <c r="BU88" s="22"/>
      <c r="BV88" s="74"/>
      <c r="BW88" s="22"/>
      <c r="BX88" s="74"/>
      <c r="BY88" s="22"/>
      <c r="BZ88" s="74"/>
      <c r="CA88" s="22"/>
      <c r="CB88" s="74"/>
      <c r="CC88" s="22"/>
      <c r="CD88" s="66"/>
      <c r="CE88" s="66"/>
      <c r="CF88" s="67"/>
      <c r="CG88" s="66"/>
      <c r="CH88" s="66"/>
      <c r="CI88" s="68"/>
      <c r="CJ88" s="74"/>
      <c r="CK88" s="22"/>
    </row>
    <row r="89" spans="2:89" ht="15" customHeight="1" x14ac:dyDescent="0.2">
      <c r="B89" s="1"/>
      <c r="C89" s="12"/>
      <c r="D89" s="17"/>
      <c r="E89" s="19"/>
      <c r="F89" s="74"/>
      <c r="G89" s="1"/>
      <c r="H89" s="1"/>
      <c r="I89" s="22"/>
      <c r="J89" s="74"/>
      <c r="K89" s="1"/>
      <c r="L89" s="1"/>
      <c r="M89" s="22"/>
      <c r="N89" s="74"/>
      <c r="O89" s="1"/>
      <c r="P89" s="1"/>
      <c r="Q89" s="22"/>
      <c r="R89" s="74"/>
      <c r="S89" s="22"/>
      <c r="T89" s="74"/>
      <c r="U89" s="22"/>
      <c r="V89" s="74"/>
      <c r="W89" s="22"/>
      <c r="X89" s="74"/>
      <c r="Y89" s="22"/>
      <c r="Z89" s="74"/>
      <c r="AA89" s="22"/>
      <c r="AB89" s="74"/>
      <c r="AC89" s="22"/>
      <c r="AD89" s="74"/>
      <c r="AE89" s="22"/>
      <c r="AF89" s="74"/>
      <c r="AG89" s="22"/>
      <c r="AH89" s="74"/>
      <c r="AI89" s="22"/>
      <c r="AJ89" s="74"/>
      <c r="AK89" s="22"/>
      <c r="AL89" s="74"/>
      <c r="AM89" s="22"/>
      <c r="AN89" s="74"/>
      <c r="AO89" s="22"/>
      <c r="AP89" s="74"/>
      <c r="AQ89" s="22"/>
      <c r="AR89" s="74"/>
      <c r="AS89" s="22"/>
      <c r="AT89" s="74"/>
      <c r="AU89" s="22"/>
      <c r="AV89" s="74"/>
      <c r="AW89" s="22"/>
      <c r="AX89" s="74"/>
      <c r="AY89" s="22"/>
      <c r="AZ89" s="74"/>
      <c r="BA89" s="22"/>
      <c r="BB89" s="74"/>
      <c r="BC89" s="22"/>
      <c r="BD89" s="74"/>
      <c r="BE89" s="22"/>
      <c r="BF89" s="74"/>
      <c r="BG89" s="22"/>
      <c r="BH89" s="74"/>
      <c r="BI89" s="1"/>
      <c r="BJ89" s="1"/>
      <c r="BK89" s="22"/>
      <c r="BL89" s="74"/>
      <c r="BM89" s="22"/>
      <c r="BN89" s="74"/>
      <c r="BO89" s="22"/>
      <c r="BP89" s="74"/>
      <c r="BQ89" s="22"/>
      <c r="BR89" s="74"/>
      <c r="BS89" s="22"/>
      <c r="BT89" s="74"/>
      <c r="BU89" s="22"/>
      <c r="BV89" s="74"/>
      <c r="BW89" s="22"/>
      <c r="BX89" s="74"/>
      <c r="BY89" s="22"/>
      <c r="BZ89" s="74"/>
      <c r="CA89" s="22"/>
      <c r="CB89" s="74"/>
      <c r="CC89" s="22"/>
      <c r="CD89" s="66"/>
      <c r="CE89" s="66"/>
      <c r="CF89" s="67"/>
      <c r="CG89" s="66"/>
      <c r="CH89" s="66"/>
      <c r="CI89" s="68"/>
      <c r="CJ89" s="74"/>
      <c r="CK89" s="22"/>
    </row>
    <row r="90" spans="2:89" ht="15" customHeight="1" x14ac:dyDescent="0.2">
      <c r="B90" s="1"/>
      <c r="C90" s="12"/>
      <c r="D90" s="17"/>
      <c r="E90" s="19"/>
      <c r="F90" s="74"/>
      <c r="G90" s="1"/>
      <c r="H90" s="1"/>
      <c r="I90" s="22"/>
      <c r="J90" s="74"/>
      <c r="K90" s="1"/>
      <c r="L90" s="1"/>
      <c r="M90" s="22"/>
      <c r="N90" s="74"/>
      <c r="O90" s="1"/>
      <c r="P90" s="1"/>
      <c r="Q90" s="22"/>
      <c r="R90" s="74"/>
      <c r="S90" s="22"/>
      <c r="T90" s="74"/>
      <c r="U90" s="22"/>
      <c r="V90" s="74"/>
      <c r="W90" s="22"/>
      <c r="X90" s="74"/>
      <c r="Y90" s="22"/>
      <c r="Z90" s="74"/>
      <c r="AA90" s="22"/>
      <c r="AB90" s="74"/>
      <c r="AC90" s="22"/>
      <c r="AD90" s="74"/>
      <c r="AE90" s="22"/>
      <c r="AF90" s="74"/>
      <c r="AG90" s="22"/>
      <c r="AH90" s="74"/>
      <c r="AI90" s="22"/>
      <c r="AJ90" s="74"/>
      <c r="AK90" s="22"/>
      <c r="AL90" s="74"/>
      <c r="AM90" s="22"/>
      <c r="AN90" s="74"/>
      <c r="AO90" s="22"/>
      <c r="AP90" s="74"/>
      <c r="AQ90" s="22"/>
      <c r="AR90" s="74"/>
      <c r="AS90" s="22"/>
      <c r="AT90" s="74"/>
      <c r="AU90" s="22"/>
      <c r="AV90" s="74"/>
      <c r="AW90" s="22"/>
      <c r="AX90" s="74"/>
      <c r="AY90" s="22"/>
      <c r="AZ90" s="74"/>
      <c r="BA90" s="22"/>
      <c r="BB90" s="74"/>
      <c r="BC90" s="22"/>
      <c r="BD90" s="74"/>
      <c r="BE90" s="22"/>
      <c r="BF90" s="74"/>
      <c r="BG90" s="22"/>
      <c r="BH90" s="74"/>
      <c r="BI90" s="1"/>
      <c r="BJ90" s="1"/>
      <c r="BK90" s="22"/>
      <c r="BL90" s="74"/>
      <c r="BM90" s="22"/>
      <c r="BN90" s="74"/>
      <c r="BO90" s="22"/>
      <c r="BP90" s="74"/>
      <c r="BQ90" s="22"/>
      <c r="BR90" s="74"/>
      <c r="BS90" s="22"/>
      <c r="BT90" s="74"/>
      <c r="BU90" s="22"/>
      <c r="BV90" s="74"/>
      <c r="BW90" s="22"/>
      <c r="BX90" s="74"/>
      <c r="BY90" s="22"/>
      <c r="BZ90" s="74"/>
      <c r="CA90" s="22"/>
      <c r="CB90" s="74"/>
      <c r="CC90" s="22"/>
      <c r="CD90" s="66"/>
      <c r="CE90" s="66"/>
      <c r="CF90" s="67"/>
      <c r="CG90" s="66"/>
      <c r="CH90" s="66"/>
      <c r="CI90" s="68"/>
      <c r="CJ90" s="74"/>
      <c r="CK90" s="22"/>
    </row>
    <row r="91" spans="2:89" ht="15" customHeight="1" x14ac:dyDescent="0.2">
      <c r="B91" s="1"/>
      <c r="C91" s="12"/>
      <c r="D91" s="17"/>
      <c r="E91" s="19"/>
      <c r="F91" s="74"/>
      <c r="G91" s="1"/>
      <c r="H91" s="1"/>
      <c r="I91" s="22"/>
      <c r="J91" s="74"/>
      <c r="K91" s="1"/>
      <c r="L91" s="1"/>
      <c r="M91" s="22"/>
      <c r="N91" s="74"/>
      <c r="O91" s="1"/>
      <c r="P91" s="1"/>
      <c r="Q91" s="22"/>
      <c r="R91" s="74"/>
      <c r="S91" s="22"/>
      <c r="T91" s="74"/>
      <c r="U91" s="22"/>
      <c r="V91" s="74"/>
      <c r="W91" s="22"/>
      <c r="X91" s="74"/>
      <c r="Y91" s="22"/>
      <c r="Z91" s="74"/>
      <c r="AA91" s="22"/>
      <c r="AB91" s="74"/>
      <c r="AC91" s="22"/>
      <c r="AD91" s="74"/>
      <c r="AE91" s="22"/>
      <c r="AF91" s="74"/>
      <c r="AG91" s="22"/>
      <c r="AH91" s="74"/>
      <c r="AI91" s="22"/>
      <c r="AJ91" s="74"/>
      <c r="AK91" s="22"/>
      <c r="AL91" s="74"/>
      <c r="AM91" s="22"/>
      <c r="AN91" s="74"/>
      <c r="AO91" s="22"/>
      <c r="AP91" s="74"/>
      <c r="AQ91" s="22"/>
      <c r="AR91" s="74"/>
      <c r="AS91" s="22"/>
      <c r="AT91" s="74"/>
      <c r="AU91" s="22"/>
      <c r="AV91" s="74"/>
      <c r="AW91" s="22"/>
      <c r="AX91" s="74"/>
      <c r="AY91" s="22"/>
      <c r="AZ91" s="74"/>
      <c r="BA91" s="22"/>
      <c r="BB91" s="74"/>
      <c r="BC91" s="22"/>
      <c r="BD91" s="74"/>
      <c r="BE91" s="22"/>
      <c r="BF91" s="74"/>
      <c r="BG91" s="22"/>
      <c r="BH91" s="74"/>
      <c r="BI91" s="1"/>
      <c r="BJ91" s="1"/>
      <c r="BK91" s="22"/>
      <c r="BL91" s="74"/>
      <c r="BM91" s="22"/>
      <c r="BN91" s="74"/>
      <c r="BO91" s="22"/>
      <c r="BP91" s="74"/>
      <c r="BQ91" s="22"/>
      <c r="BR91" s="74"/>
      <c r="BS91" s="22"/>
      <c r="BT91" s="74"/>
      <c r="BU91" s="22"/>
      <c r="BV91" s="74"/>
      <c r="BW91" s="22"/>
      <c r="BX91" s="74"/>
      <c r="BY91" s="22"/>
      <c r="BZ91" s="74"/>
      <c r="CA91" s="22"/>
      <c r="CB91" s="74"/>
      <c r="CC91" s="22"/>
      <c r="CD91" s="66"/>
      <c r="CE91" s="66"/>
      <c r="CF91" s="67"/>
      <c r="CG91" s="66"/>
      <c r="CH91" s="66"/>
      <c r="CI91" s="68"/>
      <c r="CJ91" s="74"/>
      <c r="CK91" s="22"/>
    </row>
    <row r="92" spans="2:89" ht="15" customHeight="1" x14ac:dyDescent="0.2">
      <c r="B92" s="1"/>
      <c r="C92" s="12"/>
      <c r="D92" s="17"/>
      <c r="E92" s="19"/>
      <c r="F92" s="74"/>
      <c r="G92" s="1"/>
      <c r="H92" s="1"/>
      <c r="I92" s="22"/>
      <c r="J92" s="74"/>
      <c r="K92" s="1"/>
      <c r="L92" s="1"/>
      <c r="M92" s="22"/>
      <c r="N92" s="74"/>
      <c r="O92" s="1"/>
      <c r="P92" s="1"/>
      <c r="Q92" s="22"/>
      <c r="R92" s="74"/>
      <c r="S92" s="22"/>
      <c r="T92" s="74"/>
      <c r="U92" s="22"/>
      <c r="V92" s="74"/>
      <c r="W92" s="22"/>
      <c r="X92" s="74"/>
      <c r="Y92" s="22"/>
      <c r="Z92" s="74"/>
      <c r="AA92" s="22"/>
      <c r="AB92" s="74"/>
      <c r="AC92" s="22"/>
      <c r="AD92" s="74"/>
      <c r="AE92" s="22"/>
      <c r="AF92" s="74"/>
      <c r="AG92" s="22"/>
      <c r="AH92" s="74"/>
      <c r="AI92" s="22"/>
      <c r="AJ92" s="74"/>
      <c r="AK92" s="22"/>
      <c r="AL92" s="74"/>
      <c r="AM92" s="22"/>
      <c r="AN92" s="74"/>
      <c r="AO92" s="22"/>
      <c r="AP92" s="74"/>
      <c r="AQ92" s="22"/>
      <c r="AR92" s="74"/>
      <c r="AS92" s="22"/>
      <c r="AT92" s="74"/>
      <c r="AU92" s="22"/>
      <c r="AV92" s="74"/>
      <c r="AW92" s="22"/>
      <c r="AX92" s="74"/>
      <c r="AY92" s="22"/>
      <c r="AZ92" s="74"/>
      <c r="BA92" s="22"/>
      <c r="BB92" s="74"/>
      <c r="BC92" s="22"/>
      <c r="BD92" s="74"/>
      <c r="BE92" s="22"/>
      <c r="BF92" s="74"/>
      <c r="BG92" s="22"/>
      <c r="BH92" s="74"/>
      <c r="BI92" s="1"/>
      <c r="BJ92" s="1"/>
      <c r="BK92" s="22"/>
      <c r="BL92" s="74"/>
      <c r="BM92" s="22"/>
      <c r="BN92" s="74"/>
      <c r="BO92" s="22"/>
      <c r="BP92" s="74"/>
      <c r="BQ92" s="22"/>
      <c r="BR92" s="74"/>
      <c r="BS92" s="22"/>
      <c r="BT92" s="74"/>
      <c r="BU92" s="22"/>
      <c r="BV92" s="74"/>
      <c r="BW92" s="22"/>
      <c r="BX92" s="74"/>
      <c r="BY92" s="22"/>
      <c r="BZ92" s="74"/>
      <c r="CA92" s="22"/>
      <c r="CB92" s="74"/>
      <c r="CC92" s="22"/>
      <c r="CD92" s="66"/>
      <c r="CE92" s="66"/>
      <c r="CF92" s="67"/>
      <c r="CG92" s="66"/>
      <c r="CH92" s="66"/>
      <c r="CI92" s="68"/>
      <c r="CJ92" s="74"/>
      <c r="CK92" s="22"/>
    </row>
    <row r="93" spans="2:89" ht="15" customHeight="1" x14ac:dyDescent="0.2">
      <c r="B93" s="1"/>
      <c r="C93" s="12"/>
      <c r="D93" s="17"/>
      <c r="E93" s="19"/>
      <c r="F93" s="74"/>
      <c r="G93" s="1"/>
      <c r="H93" s="1"/>
      <c r="I93" s="22"/>
      <c r="J93" s="74"/>
      <c r="K93" s="1"/>
      <c r="L93" s="1"/>
      <c r="M93" s="22"/>
      <c r="N93" s="74"/>
      <c r="O93" s="1"/>
      <c r="P93" s="1"/>
      <c r="Q93" s="22"/>
      <c r="R93" s="74"/>
      <c r="S93" s="22"/>
      <c r="T93" s="74"/>
      <c r="U93" s="22"/>
      <c r="V93" s="74"/>
      <c r="W93" s="22"/>
      <c r="X93" s="74"/>
      <c r="Y93" s="22"/>
      <c r="Z93" s="74"/>
      <c r="AA93" s="22"/>
      <c r="AB93" s="74"/>
      <c r="AC93" s="22"/>
      <c r="AD93" s="74"/>
      <c r="AE93" s="22"/>
      <c r="AF93" s="74"/>
      <c r="AG93" s="22"/>
      <c r="AH93" s="74"/>
      <c r="AI93" s="22"/>
      <c r="AJ93" s="74"/>
      <c r="AK93" s="22"/>
      <c r="AL93" s="74"/>
      <c r="AM93" s="22"/>
      <c r="AN93" s="74"/>
      <c r="AO93" s="22"/>
      <c r="AP93" s="74"/>
      <c r="AQ93" s="22"/>
      <c r="AR93" s="74"/>
      <c r="AS93" s="22"/>
      <c r="AT93" s="74"/>
      <c r="AU93" s="22"/>
      <c r="AV93" s="74"/>
      <c r="AW93" s="22"/>
      <c r="AX93" s="74"/>
      <c r="AY93" s="22"/>
      <c r="AZ93" s="74"/>
      <c r="BA93" s="22"/>
      <c r="BB93" s="74"/>
      <c r="BC93" s="22"/>
      <c r="BD93" s="74"/>
      <c r="BE93" s="22"/>
      <c r="BF93" s="74"/>
      <c r="BG93" s="22"/>
      <c r="BH93" s="74"/>
      <c r="BI93" s="1"/>
      <c r="BJ93" s="1"/>
      <c r="BK93" s="22"/>
      <c r="BL93" s="74"/>
      <c r="BM93" s="22"/>
      <c r="BN93" s="74"/>
      <c r="BO93" s="22"/>
      <c r="BP93" s="74"/>
      <c r="BQ93" s="22"/>
      <c r="BR93" s="74"/>
      <c r="BS93" s="22"/>
      <c r="BT93" s="74"/>
      <c r="BU93" s="22"/>
      <c r="BV93" s="74"/>
      <c r="BW93" s="22"/>
      <c r="BX93" s="74"/>
      <c r="BY93" s="22"/>
      <c r="BZ93" s="74"/>
      <c r="CA93" s="22"/>
      <c r="CB93" s="74"/>
      <c r="CC93" s="22"/>
      <c r="CD93" s="66"/>
      <c r="CE93" s="66"/>
      <c r="CF93" s="67"/>
      <c r="CG93" s="66"/>
      <c r="CH93" s="66"/>
      <c r="CI93" s="68"/>
      <c r="CJ93" s="74"/>
      <c r="CK93" s="22"/>
    </row>
    <row r="94" spans="2:89" ht="15" customHeight="1" x14ac:dyDescent="0.2">
      <c r="B94" s="1"/>
      <c r="C94" s="12"/>
      <c r="D94" s="17"/>
      <c r="E94" s="19"/>
      <c r="F94" s="74"/>
      <c r="G94" s="1"/>
      <c r="H94" s="1"/>
      <c r="I94" s="22"/>
      <c r="J94" s="74"/>
      <c r="K94" s="1"/>
      <c r="L94" s="1"/>
      <c r="M94" s="22"/>
      <c r="N94" s="74"/>
      <c r="O94" s="1"/>
      <c r="P94" s="1"/>
      <c r="Q94" s="22"/>
      <c r="R94" s="74"/>
      <c r="S94" s="22"/>
      <c r="T94" s="74"/>
      <c r="U94" s="22"/>
      <c r="V94" s="74"/>
      <c r="W94" s="22"/>
      <c r="X94" s="74"/>
      <c r="Y94" s="22"/>
      <c r="Z94" s="74"/>
      <c r="AA94" s="22"/>
      <c r="AB94" s="74"/>
      <c r="AC94" s="22"/>
      <c r="AD94" s="74"/>
      <c r="AE94" s="22"/>
      <c r="AF94" s="74"/>
      <c r="AG94" s="22"/>
      <c r="AH94" s="74"/>
      <c r="AI94" s="22"/>
      <c r="AJ94" s="74"/>
      <c r="AK94" s="22"/>
      <c r="AL94" s="74"/>
      <c r="AM94" s="22"/>
      <c r="AN94" s="74"/>
      <c r="AO94" s="22"/>
      <c r="AP94" s="74"/>
      <c r="AQ94" s="22"/>
      <c r="AR94" s="74"/>
      <c r="AS94" s="22"/>
      <c r="AT94" s="74"/>
      <c r="AU94" s="22"/>
      <c r="AV94" s="74"/>
      <c r="AW94" s="22"/>
      <c r="AX94" s="74"/>
      <c r="AY94" s="22"/>
      <c r="AZ94" s="74"/>
      <c r="BA94" s="22"/>
      <c r="BB94" s="74"/>
      <c r="BC94" s="22"/>
      <c r="BD94" s="74"/>
      <c r="BE94" s="22"/>
      <c r="BF94" s="74"/>
      <c r="BG94" s="22"/>
      <c r="BH94" s="74"/>
      <c r="BI94" s="1"/>
      <c r="BJ94" s="1"/>
      <c r="BK94" s="22"/>
      <c r="BL94" s="74"/>
      <c r="BM94" s="22"/>
      <c r="BN94" s="74"/>
      <c r="BO94" s="22"/>
      <c r="BP94" s="74"/>
      <c r="BQ94" s="22"/>
      <c r="BR94" s="74"/>
      <c r="BS94" s="22"/>
      <c r="BT94" s="74"/>
      <c r="BU94" s="22"/>
      <c r="BV94" s="74"/>
      <c r="BW94" s="22"/>
      <c r="BX94" s="74"/>
      <c r="BY94" s="22"/>
      <c r="BZ94" s="74"/>
      <c r="CA94" s="22"/>
      <c r="CB94" s="74"/>
      <c r="CC94" s="22"/>
      <c r="CD94" s="66"/>
      <c r="CE94" s="66"/>
      <c r="CF94" s="67"/>
      <c r="CG94" s="66"/>
      <c r="CH94" s="66"/>
      <c r="CI94" s="68"/>
      <c r="CJ94" s="74"/>
      <c r="CK94" s="22"/>
    </row>
    <row r="95" spans="2:89" ht="15" customHeight="1" x14ac:dyDescent="0.2">
      <c r="B95" s="1"/>
      <c r="C95" s="12"/>
      <c r="D95" s="17"/>
      <c r="E95" s="19"/>
      <c r="F95" s="74"/>
      <c r="G95" s="1"/>
      <c r="H95" s="1"/>
      <c r="I95" s="22"/>
      <c r="J95" s="74"/>
      <c r="K95" s="1"/>
      <c r="L95" s="1"/>
      <c r="M95" s="22"/>
      <c r="N95" s="74"/>
      <c r="O95" s="1"/>
      <c r="P95" s="1"/>
      <c r="Q95" s="22"/>
      <c r="R95" s="74"/>
      <c r="S95" s="22"/>
      <c r="T95" s="74"/>
      <c r="U95" s="22"/>
      <c r="V95" s="74"/>
      <c r="W95" s="22"/>
      <c r="X95" s="74"/>
      <c r="Y95" s="22"/>
      <c r="Z95" s="74"/>
      <c r="AA95" s="22"/>
      <c r="AB95" s="74"/>
      <c r="AC95" s="22"/>
      <c r="AD95" s="74"/>
      <c r="AE95" s="22"/>
      <c r="AF95" s="74"/>
      <c r="AG95" s="22"/>
      <c r="AH95" s="74"/>
      <c r="AI95" s="22"/>
      <c r="AJ95" s="74"/>
      <c r="AK95" s="22"/>
      <c r="AL95" s="74"/>
      <c r="AM95" s="22"/>
      <c r="AN95" s="74"/>
      <c r="AO95" s="22"/>
      <c r="AP95" s="74"/>
      <c r="AQ95" s="22"/>
      <c r="AR95" s="74"/>
      <c r="AS95" s="22"/>
      <c r="AT95" s="74"/>
      <c r="AU95" s="22"/>
      <c r="AV95" s="74"/>
      <c r="AW95" s="22"/>
      <c r="AX95" s="74"/>
      <c r="AY95" s="22"/>
      <c r="AZ95" s="74"/>
      <c r="BA95" s="22"/>
      <c r="BB95" s="74"/>
      <c r="BC95" s="22"/>
      <c r="BD95" s="74"/>
      <c r="BE95" s="22"/>
      <c r="BF95" s="74"/>
      <c r="BG95" s="22"/>
      <c r="BH95" s="74"/>
      <c r="BI95" s="1"/>
      <c r="BJ95" s="1"/>
      <c r="BK95" s="22"/>
      <c r="BL95" s="74"/>
      <c r="BM95" s="22"/>
      <c r="BN95" s="74"/>
      <c r="BO95" s="22"/>
      <c r="BP95" s="74"/>
      <c r="BQ95" s="22"/>
      <c r="BR95" s="74"/>
      <c r="BS95" s="22"/>
      <c r="BT95" s="74"/>
      <c r="BU95" s="22"/>
      <c r="BV95" s="74"/>
      <c r="BW95" s="22"/>
      <c r="BX95" s="74"/>
      <c r="BY95" s="22"/>
      <c r="BZ95" s="74"/>
      <c r="CA95" s="22"/>
      <c r="CB95" s="74"/>
      <c r="CC95" s="22"/>
      <c r="CD95" s="66"/>
      <c r="CE95" s="66"/>
      <c r="CF95" s="67"/>
      <c r="CG95" s="66"/>
      <c r="CH95" s="66"/>
      <c r="CI95" s="68"/>
      <c r="CJ95" s="74"/>
      <c r="CK95" s="22"/>
    </row>
    <row r="96" spans="2:89" ht="15" customHeight="1" x14ac:dyDescent="0.2">
      <c r="B96" s="1"/>
      <c r="C96" s="12"/>
      <c r="D96" s="17"/>
      <c r="E96" s="19"/>
      <c r="F96" s="74"/>
      <c r="G96" s="1"/>
      <c r="H96" s="1"/>
      <c r="I96" s="22"/>
      <c r="J96" s="74"/>
      <c r="K96" s="1"/>
      <c r="L96" s="1"/>
      <c r="M96" s="22"/>
      <c r="N96" s="74"/>
      <c r="O96" s="1"/>
      <c r="P96" s="1"/>
      <c r="Q96" s="22"/>
      <c r="R96" s="74"/>
      <c r="S96" s="22"/>
      <c r="T96" s="74"/>
      <c r="U96" s="22"/>
      <c r="V96" s="74"/>
      <c r="W96" s="22"/>
      <c r="X96" s="74"/>
      <c r="Y96" s="22"/>
      <c r="Z96" s="74"/>
      <c r="AA96" s="22"/>
      <c r="AB96" s="74"/>
      <c r="AC96" s="22"/>
      <c r="AD96" s="74"/>
      <c r="AE96" s="22"/>
      <c r="AF96" s="74"/>
      <c r="AG96" s="22"/>
      <c r="AH96" s="74"/>
      <c r="AI96" s="22"/>
      <c r="AJ96" s="74"/>
      <c r="AK96" s="22"/>
      <c r="AL96" s="74"/>
      <c r="AM96" s="22"/>
      <c r="AN96" s="74"/>
      <c r="AO96" s="22"/>
      <c r="AP96" s="74"/>
      <c r="AQ96" s="22"/>
      <c r="AR96" s="74"/>
      <c r="AS96" s="22"/>
      <c r="AT96" s="74"/>
      <c r="AU96" s="22"/>
      <c r="AV96" s="74"/>
      <c r="AW96" s="22"/>
      <c r="AX96" s="74"/>
      <c r="AY96" s="22"/>
      <c r="AZ96" s="74"/>
      <c r="BA96" s="22"/>
      <c r="BB96" s="74"/>
      <c r="BC96" s="22"/>
      <c r="BD96" s="74"/>
      <c r="BE96" s="22"/>
      <c r="BF96" s="74"/>
      <c r="BG96" s="22"/>
      <c r="BH96" s="74"/>
      <c r="BI96" s="1"/>
      <c r="BJ96" s="1"/>
      <c r="BK96" s="22"/>
      <c r="BL96" s="74"/>
      <c r="BM96" s="22"/>
      <c r="BN96" s="74"/>
      <c r="BO96" s="22"/>
      <c r="BP96" s="74"/>
      <c r="BQ96" s="22"/>
      <c r="BR96" s="74"/>
      <c r="BS96" s="22"/>
      <c r="BT96" s="74"/>
      <c r="BU96" s="22"/>
      <c r="BV96" s="74"/>
      <c r="BW96" s="22"/>
      <c r="BX96" s="74"/>
      <c r="BY96" s="22"/>
      <c r="BZ96" s="74"/>
      <c r="CA96" s="22"/>
      <c r="CB96" s="74"/>
      <c r="CC96" s="22"/>
      <c r="CD96" s="66"/>
      <c r="CE96" s="66"/>
      <c r="CF96" s="67"/>
      <c r="CG96" s="66"/>
      <c r="CH96" s="66"/>
      <c r="CI96" s="68"/>
      <c r="CJ96" s="74"/>
      <c r="CK96" s="22"/>
    </row>
    <row r="97" spans="2:89" ht="15" customHeight="1" x14ac:dyDescent="0.2">
      <c r="B97" s="1"/>
      <c r="C97" s="12"/>
      <c r="D97" s="17"/>
      <c r="E97" s="19"/>
      <c r="F97" s="74"/>
      <c r="G97" s="1"/>
      <c r="H97" s="1"/>
      <c r="I97" s="22"/>
      <c r="J97" s="74"/>
      <c r="K97" s="1"/>
      <c r="L97" s="1"/>
      <c r="M97" s="22"/>
      <c r="N97" s="74"/>
      <c r="O97" s="1"/>
      <c r="P97" s="1"/>
      <c r="Q97" s="22"/>
      <c r="R97" s="74"/>
      <c r="S97" s="22"/>
      <c r="T97" s="74"/>
      <c r="U97" s="22"/>
      <c r="V97" s="74"/>
      <c r="W97" s="22"/>
      <c r="X97" s="74"/>
      <c r="Y97" s="22"/>
      <c r="Z97" s="74"/>
      <c r="AA97" s="22"/>
      <c r="AB97" s="74"/>
      <c r="AC97" s="22"/>
      <c r="AD97" s="74"/>
      <c r="AE97" s="22"/>
      <c r="AF97" s="74"/>
      <c r="AG97" s="22"/>
      <c r="AH97" s="74"/>
      <c r="AI97" s="22"/>
      <c r="AJ97" s="74"/>
      <c r="AK97" s="22"/>
      <c r="AL97" s="74"/>
      <c r="AM97" s="22"/>
      <c r="AN97" s="74"/>
      <c r="AO97" s="22"/>
      <c r="AP97" s="74"/>
      <c r="AQ97" s="22"/>
      <c r="AR97" s="74"/>
      <c r="AS97" s="22"/>
      <c r="AT97" s="74"/>
      <c r="AU97" s="22"/>
      <c r="AV97" s="74"/>
      <c r="AW97" s="22"/>
      <c r="AX97" s="74"/>
      <c r="AY97" s="22"/>
      <c r="AZ97" s="74"/>
      <c r="BA97" s="22"/>
      <c r="BB97" s="74"/>
      <c r="BC97" s="22"/>
      <c r="BD97" s="74"/>
      <c r="BE97" s="22"/>
      <c r="BF97" s="74"/>
      <c r="BG97" s="22"/>
      <c r="BH97" s="74"/>
      <c r="BI97" s="1"/>
      <c r="BJ97" s="1"/>
      <c r="BK97" s="22"/>
      <c r="BL97" s="74"/>
      <c r="BM97" s="22"/>
      <c r="BN97" s="74"/>
      <c r="BO97" s="22"/>
      <c r="BP97" s="74"/>
      <c r="BQ97" s="22"/>
      <c r="BR97" s="74"/>
      <c r="BS97" s="22"/>
      <c r="BT97" s="74"/>
      <c r="BU97" s="22"/>
      <c r="BV97" s="74"/>
      <c r="BW97" s="22"/>
      <c r="BX97" s="74"/>
      <c r="BY97" s="22"/>
      <c r="BZ97" s="74"/>
      <c r="CA97" s="22"/>
      <c r="CB97" s="74"/>
      <c r="CC97" s="22"/>
      <c r="CD97" s="66"/>
      <c r="CE97" s="66"/>
      <c r="CF97" s="67"/>
      <c r="CG97" s="66"/>
      <c r="CH97" s="66"/>
      <c r="CI97" s="68"/>
      <c r="CJ97" s="74"/>
      <c r="CK97" s="22"/>
    </row>
    <row r="98" spans="2:89" ht="15" customHeight="1" x14ac:dyDescent="0.2">
      <c r="B98" s="1"/>
      <c r="C98" s="12"/>
      <c r="D98" s="17"/>
      <c r="E98" s="19"/>
      <c r="F98" s="74"/>
      <c r="G98" s="1"/>
      <c r="H98" s="1"/>
      <c r="I98" s="22"/>
      <c r="J98" s="74"/>
      <c r="K98" s="1"/>
      <c r="L98" s="1"/>
      <c r="M98" s="22"/>
      <c r="N98" s="74"/>
      <c r="O98" s="1"/>
      <c r="P98" s="1"/>
      <c r="Q98" s="22"/>
      <c r="R98" s="74"/>
      <c r="S98" s="22"/>
      <c r="T98" s="74"/>
      <c r="U98" s="22"/>
      <c r="V98" s="74"/>
      <c r="W98" s="22"/>
      <c r="X98" s="74"/>
      <c r="Y98" s="22"/>
      <c r="Z98" s="74"/>
      <c r="AA98" s="22"/>
      <c r="AB98" s="74"/>
      <c r="AC98" s="22"/>
      <c r="AD98" s="74"/>
      <c r="AE98" s="22"/>
      <c r="AF98" s="74"/>
      <c r="AG98" s="22"/>
      <c r="AH98" s="74"/>
      <c r="AI98" s="22"/>
      <c r="AJ98" s="74"/>
      <c r="AK98" s="22"/>
      <c r="AL98" s="74"/>
      <c r="AM98" s="22"/>
      <c r="AN98" s="74"/>
      <c r="AO98" s="22"/>
      <c r="AP98" s="74"/>
      <c r="AQ98" s="22"/>
      <c r="AR98" s="74"/>
      <c r="AS98" s="22"/>
      <c r="AT98" s="74"/>
      <c r="AU98" s="22"/>
      <c r="AV98" s="74"/>
      <c r="AW98" s="22"/>
      <c r="AX98" s="74"/>
      <c r="AY98" s="22"/>
      <c r="AZ98" s="74"/>
      <c r="BA98" s="22"/>
      <c r="BB98" s="74"/>
      <c r="BC98" s="22"/>
      <c r="BD98" s="74"/>
      <c r="BE98" s="22"/>
      <c r="BF98" s="74"/>
      <c r="BG98" s="22"/>
      <c r="BH98" s="74"/>
      <c r="BI98" s="1"/>
      <c r="BJ98" s="1"/>
      <c r="BK98" s="22"/>
      <c r="BL98" s="74"/>
      <c r="BM98" s="22"/>
      <c r="BN98" s="74"/>
      <c r="BO98" s="22"/>
      <c r="BP98" s="74"/>
      <c r="BQ98" s="22"/>
      <c r="BR98" s="74"/>
      <c r="BS98" s="22"/>
      <c r="BT98" s="74"/>
      <c r="BU98" s="22"/>
      <c r="BV98" s="74"/>
      <c r="BW98" s="22"/>
      <c r="BX98" s="74"/>
      <c r="BY98" s="22"/>
      <c r="BZ98" s="74"/>
      <c r="CA98" s="22"/>
      <c r="CB98" s="74"/>
      <c r="CC98" s="22"/>
      <c r="CD98" s="66"/>
      <c r="CE98" s="66"/>
      <c r="CF98" s="67"/>
      <c r="CG98" s="66"/>
      <c r="CH98" s="66"/>
      <c r="CI98" s="68"/>
      <c r="CJ98" s="74"/>
      <c r="CK98" s="22"/>
    </row>
    <row r="99" spans="2:89" ht="15" customHeight="1" x14ac:dyDescent="0.2">
      <c r="B99" s="1"/>
      <c r="C99" s="12"/>
      <c r="D99" s="17"/>
      <c r="E99" s="19"/>
      <c r="F99" s="74"/>
      <c r="G99" s="1"/>
      <c r="H99" s="1"/>
      <c r="I99" s="22"/>
      <c r="J99" s="74"/>
      <c r="K99" s="1"/>
      <c r="L99" s="1"/>
      <c r="M99" s="22"/>
      <c r="N99" s="74"/>
      <c r="O99" s="1"/>
      <c r="P99" s="1"/>
      <c r="Q99" s="22"/>
      <c r="R99" s="74"/>
      <c r="S99" s="22"/>
      <c r="T99" s="74"/>
      <c r="U99" s="22"/>
      <c r="V99" s="74"/>
      <c r="W99" s="22"/>
      <c r="X99" s="74"/>
      <c r="Y99" s="22"/>
      <c r="Z99" s="74"/>
      <c r="AA99" s="22"/>
      <c r="AB99" s="74"/>
      <c r="AC99" s="22"/>
      <c r="AD99" s="74"/>
      <c r="AE99" s="22"/>
      <c r="AF99" s="74"/>
      <c r="AG99" s="22"/>
      <c r="AH99" s="74"/>
      <c r="AI99" s="22"/>
      <c r="AJ99" s="74"/>
      <c r="AK99" s="22"/>
      <c r="AL99" s="74"/>
      <c r="AM99" s="22"/>
      <c r="AN99" s="74"/>
      <c r="AO99" s="22"/>
      <c r="AP99" s="74"/>
      <c r="AQ99" s="22"/>
      <c r="AR99" s="74"/>
      <c r="AS99" s="22"/>
      <c r="AT99" s="74"/>
      <c r="AU99" s="22"/>
      <c r="AV99" s="74"/>
      <c r="AW99" s="22"/>
      <c r="AX99" s="74"/>
      <c r="AY99" s="22"/>
      <c r="AZ99" s="74"/>
      <c r="BA99" s="22"/>
      <c r="BB99" s="74"/>
      <c r="BC99" s="22"/>
      <c r="BD99" s="74"/>
      <c r="BE99" s="22"/>
      <c r="BF99" s="74"/>
      <c r="BG99" s="22"/>
      <c r="BH99" s="74"/>
      <c r="BI99" s="1"/>
      <c r="BJ99" s="1"/>
      <c r="BK99" s="22"/>
      <c r="BL99" s="74"/>
      <c r="BM99" s="22"/>
      <c r="BN99" s="74"/>
      <c r="BO99" s="22"/>
      <c r="BP99" s="74"/>
      <c r="BQ99" s="22"/>
      <c r="BR99" s="74"/>
      <c r="BS99" s="22"/>
      <c r="BT99" s="74"/>
      <c r="BU99" s="22"/>
      <c r="BV99" s="74"/>
      <c r="BW99" s="22"/>
      <c r="BX99" s="74"/>
      <c r="BY99" s="22"/>
      <c r="BZ99" s="74"/>
      <c r="CA99" s="22"/>
      <c r="CB99" s="74"/>
      <c r="CC99" s="22"/>
      <c r="CD99" s="66"/>
      <c r="CE99" s="66"/>
      <c r="CF99" s="67"/>
      <c r="CG99" s="66"/>
      <c r="CH99" s="66"/>
      <c r="CI99" s="68"/>
      <c r="CJ99" s="74"/>
      <c r="CK99" s="22"/>
    </row>
    <row r="100" spans="2:89" ht="15" customHeight="1" x14ac:dyDescent="0.2">
      <c r="B100" s="1"/>
      <c r="C100" s="12"/>
      <c r="D100" s="17"/>
      <c r="E100" s="19"/>
      <c r="F100" s="74"/>
      <c r="G100" s="1"/>
      <c r="H100" s="1"/>
      <c r="I100" s="22"/>
      <c r="J100" s="74"/>
      <c r="K100" s="1"/>
      <c r="L100" s="1"/>
      <c r="M100" s="22"/>
      <c r="N100" s="74"/>
      <c r="O100" s="1"/>
      <c r="P100" s="1"/>
      <c r="Q100" s="22"/>
      <c r="R100" s="74"/>
      <c r="S100" s="22"/>
      <c r="T100" s="74"/>
      <c r="U100" s="22"/>
      <c r="V100" s="74"/>
      <c r="W100" s="22"/>
      <c r="X100" s="74"/>
      <c r="Y100" s="22"/>
      <c r="Z100" s="74"/>
      <c r="AA100" s="22"/>
      <c r="AB100" s="74"/>
      <c r="AC100" s="22"/>
      <c r="AD100" s="74"/>
      <c r="AE100" s="22"/>
      <c r="AF100" s="74"/>
      <c r="AG100" s="22"/>
      <c r="AH100" s="74"/>
      <c r="AI100" s="22"/>
      <c r="AJ100" s="74"/>
      <c r="AK100" s="22"/>
      <c r="AL100" s="74"/>
      <c r="AM100" s="22"/>
      <c r="AN100" s="74"/>
      <c r="AO100" s="22"/>
      <c r="AP100" s="74"/>
      <c r="AQ100" s="22"/>
      <c r="AR100" s="74"/>
      <c r="AS100" s="22"/>
      <c r="AT100" s="74"/>
      <c r="AU100" s="22"/>
      <c r="AV100" s="74"/>
      <c r="AW100" s="22"/>
      <c r="AX100" s="74"/>
      <c r="AY100" s="22"/>
      <c r="AZ100" s="74"/>
      <c r="BA100" s="22"/>
      <c r="BB100" s="74"/>
      <c r="BC100" s="22"/>
      <c r="BD100" s="74"/>
      <c r="BE100" s="22"/>
      <c r="BF100" s="74"/>
      <c r="BG100" s="22"/>
      <c r="BH100" s="74"/>
      <c r="BI100" s="1"/>
      <c r="BJ100" s="1"/>
      <c r="BK100" s="22"/>
      <c r="BL100" s="74"/>
      <c r="BM100" s="22"/>
      <c r="BN100" s="74"/>
      <c r="BO100" s="22"/>
      <c r="BP100" s="74"/>
      <c r="BQ100" s="22"/>
      <c r="BR100" s="74"/>
      <c r="BS100" s="22"/>
      <c r="BT100" s="74"/>
      <c r="BU100" s="22"/>
      <c r="BV100" s="74"/>
      <c r="BW100" s="22"/>
      <c r="BX100" s="74"/>
      <c r="BY100" s="22"/>
      <c r="BZ100" s="74"/>
      <c r="CA100" s="22"/>
      <c r="CB100" s="74"/>
      <c r="CC100" s="22"/>
      <c r="CD100" s="66"/>
      <c r="CE100" s="66"/>
      <c r="CF100" s="67"/>
      <c r="CG100" s="66"/>
      <c r="CH100" s="66"/>
      <c r="CI100" s="68"/>
      <c r="CJ100" s="74"/>
      <c r="CK100" s="22"/>
    </row>
    <row r="101" spans="2:89" ht="15" customHeight="1" x14ac:dyDescent="0.2">
      <c r="B101" s="1"/>
      <c r="C101" s="12"/>
      <c r="D101" s="17"/>
      <c r="E101" s="19"/>
      <c r="F101" s="74"/>
      <c r="G101" s="1"/>
      <c r="H101" s="1"/>
      <c r="I101" s="22"/>
      <c r="J101" s="74"/>
      <c r="K101" s="1"/>
      <c r="L101" s="1"/>
      <c r="M101" s="22"/>
      <c r="N101" s="74"/>
      <c r="O101" s="1"/>
      <c r="P101" s="1"/>
      <c r="Q101" s="22"/>
      <c r="R101" s="74"/>
      <c r="S101" s="22"/>
      <c r="T101" s="74"/>
      <c r="U101" s="22"/>
      <c r="V101" s="74"/>
      <c r="W101" s="22"/>
      <c r="X101" s="74"/>
      <c r="Y101" s="22"/>
      <c r="Z101" s="74"/>
      <c r="AA101" s="22"/>
      <c r="AB101" s="74"/>
      <c r="AC101" s="22"/>
      <c r="AD101" s="74"/>
      <c r="AE101" s="22"/>
      <c r="AF101" s="74"/>
      <c r="AG101" s="22"/>
      <c r="AH101" s="74"/>
      <c r="AI101" s="22"/>
      <c r="AJ101" s="74"/>
      <c r="AK101" s="22"/>
      <c r="AL101" s="74"/>
      <c r="AM101" s="22"/>
      <c r="AN101" s="74"/>
      <c r="AO101" s="22"/>
      <c r="AP101" s="74"/>
      <c r="AQ101" s="22"/>
      <c r="AR101" s="74"/>
      <c r="AS101" s="22"/>
      <c r="AT101" s="74"/>
      <c r="AU101" s="22"/>
      <c r="AV101" s="74"/>
      <c r="AW101" s="22"/>
      <c r="AX101" s="74"/>
      <c r="AY101" s="22"/>
      <c r="AZ101" s="74"/>
      <c r="BA101" s="22"/>
      <c r="BB101" s="74"/>
      <c r="BC101" s="22"/>
      <c r="BD101" s="74"/>
      <c r="BE101" s="22"/>
      <c r="BF101" s="74"/>
      <c r="BG101" s="22"/>
      <c r="BH101" s="74"/>
      <c r="BI101" s="1"/>
      <c r="BJ101" s="1"/>
      <c r="BK101" s="22"/>
      <c r="BL101" s="74"/>
      <c r="BM101" s="22"/>
      <c r="BN101" s="74"/>
      <c r="BO101" s="22"/>
      <c r="BP101" s="74"/>
      <c r="BQ101" s="22"/>
      <c r="BR101" s="74"/>
      <c r="BS101" s="22"/>
      <c r="BT101" s="74"/>
      <c r="BU101" s="22"/>
      <c r="BV101" s="74"/>
      <c r="BW101" s="22"/>
      <c r="BX101" s="74"/>
      <c r="BY101" s="22"/>
      <c r="BZ101" s="74"/>
      <c r="CA101" s="22"/>
      <c r="CB101" s="74"/>
      <c r="CC101" s="22"/>
      <c r="CD101" s="66"/>
      <c r="CE101" s="66"/>
      <c r="CF101" s="67"/>
      <c r="CG101" s="66"/>
      <c r="CH101" s="66"/>
      <c r="CI101" s="68"/>
      <c r="CJ101" s="74"/>
      <c r="CK101" s="22"/>
    </row>
    <row r="102" spans="2:89" ht="15" customHeight="1" x14ac:dyDescent="0.2">
      <c r="B102" s="1"/>
      <c r="C102" s="12"/>
      <c r="D102" s="17"/>
      <c r="E102" s="19"/>
      <c r="F102" s="74"/>
      <c r="G102" s="1"/>
      <c r="H102" s="1"/>
      <c r="I102" s="22"/>
      <c r="J102" s="74"/>
      <c r="K102" s="1"/>
      <c r="L102" s="1"/>
      <c r="M102" s="22"/>
      <c r="N102" s="74"/>
      <c r="O102" s="1"/>
      <c r="P102" s="1"/>
      <c r="Q102" s="22"/>
      <c r="R102" s="74"/>
      <c r="S102" s="22"/>
      <c r="T102" s="74"/>
      <c r="U102" s="22"/>
      <c r="V102" s="74"/>
      <c r="W102" s="22"/>
      <c r="X102" s="74"/>
      <c r="Y102" s="22"/>
      <c r="Z102" s="74"/>
      <c r="AA102" s="22"/>
      <c r="AB102" s="74"/>
      <c r="AC102" s="22"/>
      <c r="AD102" s="74"/>
      <c r="AE102" s="22"/>
      <c r="AF102" s="74"/>
      <c r="AG102" s="22"/>
      <c r="AH102" s="74"/>
      <c r="AI102" s="22"/>
      <c r="AJ102" s="74"/>
      <c r="AK102" s="22"/>
      <c r="AL102" s="74"/>
      <c r="AM102" s="22"/>
      <c r="AN102" s="74"/>
      <c r="AO102" s="22"/>
      <c r="AP102" s="74"/>
      <c r="AQ102" s="22"/>
      <c r="AR102" s="74"/>
      <c r="AS102" s="22"/>
      <c r="AT102" s="74"/>
      <c r="AU102" s="22"/>
      <c r="AV102" s="74"/>
      <c r="AW102" s="22"/>
      <c r="AX102" s="74"/>
      <c r="AY102" s="22"/>
      <c r="AZ102" s="74"/>
      <c r="BA102" s="22"/>
      <c r="BB102" s="74"/>
      <c r="BC102" s="22"/>
      <c r="BD102" s="74"/>
      <c r="BE102" s="22"/>
      <c r="BF102" s="74"/>
      <c r="BG102" s="22"/>
      <c r="BH102" s="74"/>
      <c r="BI102" s="1"/>
      <c r="BJ102" s="1"/>
      <c r="BK102" s="22"/>
      <c r="BL102" s="74"/>
      <c r="BM102" s="22"/>
      <c r="BN102" s="74"/>
      <c r="BO102" s="22"/>
      <c r="BP102" s="74"/>
      <c r="BQ102" s="22"/>
      <c r="BR102" s="74"/>
      <c r="BS102" s="22"/>
      <c r="BT102" s="74"/>
      <c r="BU102" s="22"/>
      <c r="BV102" s="74"/>
      <c r="BW102" s="22"/>
      <c r="BX102" s="74"/>
      <c r="BY102" s="22"/>
      <c r="BZ102" s="74"/>
      <c r="CA102" s="22"/>
      <c r="CB102" s="74"/>
      <c r="CC102" s="22"/>
      <c r="CD102" s="66"/>
      <c r="CE102" s="66"/>
      <c r="CF102" s="67"/>
      <c r="CG102" s="66"/>
      <c r="CH102" s="66"/>
      <c r="CI102" s="68"/>
      <c r="CJ102" s="74"/>
      <c r="CK102" s="22"/>
    </row>
    <row r="103" spans="2:89" ht="15" customHeight="1" x14ac:dyDescent="0.2">
      <c r="B103" s="1"/>
      <c r="C103" s="12"/>
      <c r="D103" s="17"/>
      <c r="E103" s="19"/>
      <c r="F103" s="74"/>
      <c r="G103" s="1"/>
      <c r="H103" s="1"/>
      <c r="I103" s="22"/>
      <c r="J103" s="74"/>
      <c r="K103" s="1"/>
      <c r="L103" s="1"/>
      <c r="M103" s="22"/>
      <c r="N103" s="74"/>
      <c r="O103" s="1"/>
      <c r="P103" s="1"/>
      <c r="Q103" s="22"/>
      <c r="R103" s="74"/>
      <c r="S103" s="22"/>
      <c r="T103" s="74"/>
      <c r="U103" s="22"/>
      <c r="V103" s="74"/>
      <c r="W103" s="22"/>
      <c r="X103" s="74"/>
      <c r="Y103" s="22"/>
      <c r="Z103" s="74"/>
      <c r="AA103" s="22"/>
      <c r="AB103" s="74"/>
      <c r="AC103" s="22"/>
      <c r="AD103" s="74"/>
      <c r="AE103" s="22"/>
      <c r="AF103" s="74"/>
      <c r="AG103" s="22"/>
      <c r="AH103" s="74"/>
      <c r="AI103" s="22"/>
      <c r="AJ103" s="74"/>
      <c r="AK103" s="22"/>
      <c r="AL103" s="74"/>
      <c r="AM103" s="22"/>
      <c r="AN103" s="74"/>
      <c r="AO103" s="22"/>
      <c r="AP103" s="74"/>
      <c r="AQ103" s="22"/>
      <c r="AR103" s="74"/>
      <c r="AS103" s="22"/>
      <c r="AT103" s="74"/>
      <c r="AU103" s="22"/>
      <c r="AV103" s="74"/>
      <c r="AW103" s="22"/>
      <c r="AX103" s="74"/>
      <c r="AY103" s="22"/>
      <c r="AZ103" s="74"/>
      <c r="BA103" s="22"/>
      <c r="BB103" s="74"/>
      <c r="BC103" s="22"/>
      <c r="BD103" s="74"/>
      <c r="BE103" s="22"/>
      <c r="BF103" s="74"/>
      <c r="BG103" s="22"/>
      <c r="BH103" s="74"/>
      <c r="BI103" s="1"/>
      <c r="BJ103" s="1"/>
      <c r="BK103" s="22"/>
      <c r="BL103" s="74"/>
      <c r="BM103" s="22"/>
      <c r="BN103" s="74"/>
      <c r="BO103" s="22"/>
      <c r="BP103" s="74"/>
      <c r="BQ103" s="22"/>
      <c r="BR103" s="74"/>
      <c r="BS103" s="22"/>
      <c r="BT103" s="74"/>
      <c r="BU103" s="22"/>
      <c r="BV103" s="74"/>
      <c r="BW103" s="22"/>
      <c r="BX103" s="74"/>
      <c r="BY103" s="22"/>
      <c r="BZ103" s="74"/>
      <c r="CA103" s="22"/>
      <c r="CB103" s="74"/>
      <c r="CC103" s="22"/>
      <c r="CD103" s="66"/>
      <c r="CE103" s="66"/>
      <c r="CF103" s="67"/>
      <c r="CG103" s="66"/>
      <c r="CH103" s="66"/>
      <c r="CI103" s="68"/>
      <c r="CJ103" s="74"/>
      <c r="CK103" s="22"/>
    </row>
    <row r="104" spans="2:89" ht="15" customHeight="1" x14ac:dyDescent="0.2">
      <c r="B104" s="1"/>
      <c r="C104" s="12"/>
      <c r="D104" s="17"/>
      <c r="E104" s="19"/>
      <c r="F104" s="74"/>
      <c r="G104" s="1"/>
      <c r="H104" s="1"/>
      <c r="I104" s="22"/>
      <c r="J104" s="74"/>
      <c r="K104" s="1"/>
      <c r="L104" s="1"/>
      <c r="M104" s="22"/>
      <c r="N104" s="74"/>
      <c r="O104" s="1"/>
      <c r="P104" s="1"/>
      <c r="Q104" s="22"/>
      <c r="R104" s="74"/>
      <c r="S104" s="22"/>
      <c r="T104" s="74"/>
      <c r="U104" s="22"/>
      <c r="V104" s="74"/>
      <c r="W104" s="22"/>
      <c r="X104" s="74"/>
      <c r="Y104" s="22"/>
      <c r="Z104" s="74"/>
      <c r="AA104" s="22"/>
      <c r="AB104" s="74"/>
      <c r="AC104" s="22"/>
      <c r="AD104" s="74"/>
      <c r="AE104" s="22"/>
      <c r="AF104" s="74"/>
      <c r="AG104" s="22"/>
      <c r="AH104" s="74"/>
      <c r="AI104" s="22"/>
      <c r="AJ104" s="74"/>
      <c r="AK104" s="22"/>
      <c r="AL104" s="74"/>
      <c r="AM104" s="22"/>
      <c r="AN104" s="74"/>
      <c r="AO104" s="22"/>
      <c r="AP104" s="74"/>
      <c r="AQ104" s="22"/>
      <c r="AR104" s="74"/>
      <c r="AS104" s="22"/>
      <c r="AT104" s="74"/>
      <c r="AU104" s="22"/>
      <c r="AV104" s="74"/>
      <c r="AW104" s="22"/>
      <c r="AX104" s="74"/>
      <c r="AY104" s="22"/>
      <c r="AZ104" s="74"/>
      <c r="BA104" s="22"/>
      <c r="BB104" s="74"/>
      <c r="BC104" s="22"/>
      <c r="BD104" s="74"/>
      <c r="BE104" s="22"/>
      <c r="BF104" s="74"/>
      <c r="BG104" s="22"/>
      <c r="BH104" s="74"/>
      <c r="BI104" s="1"/>
      <c r="BJ104" s="1"/>
      <c r="BK104" s="22"/>
      <c r="BL104" s="74"/>
      <c r="BM104" s="22"/>
      <c r="BN104" s="74"/>
      <c r="BO104" s="22"/>
      <c r="BP104" s="74"/>
      <c r="BQ104" s="22"/>
      <c r="BR104" s="74"/>
      <c r="BS104" s="22"/>
      <c r="BT104" s="74"/>
      <c r="BU104" s="22"/>
      <c r="BV104" s="74"/>
      <c r="BW104" s="22"/>
      <c r="BX104" s="74"/>
      <c r="BY104" s="22"/>
      <c r="BZ104" s="74"/>
      <c r="CA104" s="22"/>
      <c r="CB104" s="74"/>
      <c r="CC104" s="22"/>
      <c r="CD104" s="66"/>
      <c r="CE104" s="66"/>
      <c r="CF104" s="67"/>
      <c r="CG104" s="66"/>
      <c r="CH104" s="66"/>
      <c r="CI104" s="68"/>
      <c r="CJ104" s="74"/>
      <c r="CK104" s="22"/>
    </row>
    <row r="105" spans="2:89" ht="15" customHeight="1" x14ac:dyDescent="0.2">
      <c r="B105" s="1"/>
      <c r="C105" s="12"/>
      <c r="D105" s="17"/>
      <c r="E105" s="19"/>
      <c r="F105" s="74"/>
      <c r="G105" s="1"/>
      <c r="H105" s="1"/>
      <c r="I105" s="22"/>
      <c r="J105" s="74"/>
      <c r="K105" s="1"/>
      <c r="L105" s="1"/>
      <c r="M105" s="22"/>
      <c r="N105" s="74"/>
      <c r="O105" s="1"/>
      <c r="P105" s="1"/>
      <c r="Q105" s="22"/>
      <c r="R105" s="74"/>
      <c r="S105" s="22"/>
      <c r="T105" s="74"/>
      <c r="U105" s="22"/>
      <c r="V105" s="74"/>
      <c r="W105" s="22"/>
      <c r="X105" s="74"/>
      <c r="Y105" s="22"/>
      <c r="Z105" s="74"/>
      <c r="AA105" s="22"/>
      <c r="AB105" s="74"/>
      <c r="AC105" s="22"/>
      <c r="AD105" s="74"/>
      <c r="AE105" s="22"/>
      <c r="AF105" s="74"/>
      <c r="AG105" s="22"/>
      <c r="AH105" s="74"/>
      <c r="AI105" s="22"/>
      <c r="AJ105" s="74"/>
      <c r="AK105" s="22"/>
      <c r="AL105" s="74"/>
      <c r="AM105" s="22"/>
      <c r="AN105" s="74"/>
      <c r="AO105" s="22"/>
      <c r="AP105" s="74"/>
      <c r="AQ105" s="22"/>
      <c r="AR105" s="74"/>
      <c r="AS105" s="22"/>
      <c r="AT105" s="74"/>
      <c r="AU105" s="22"/>
      <c r="AV105" s="74"/>
      <c r="AW105" s="22"/>
      <c r="AX105" s="74"/>
      <c r="AY105" s="22"/>
      <c r="AZ105" s="74"/>
      <c r="BA105" s="22"/>
      <c r="BB105" s="74"/>
      <c r="BC105" s="22"/>
      <c r="BD105" s="74"/>
      <c r="BE105" s="22"/>
      <c r="BF105" s="74"/>
      <c r="BG105" s="22"/>
      <c r="BH105" s="74"/>
      <c r="BI105" s="1"/>
      <c r="BJ105" s="1"/>
      <c r="BK105" s="22"/>
      <c r="BL105" s="74"/>
      <c r="BM105" s="22"/>
      <c r="BN105" s="74"/>
      <c r="BO105" s="22"/>
      <c r="BP105" s="74"/>
      <c r="BQ105" s="22"/>
      <c r="BR105" s="74"/>
      <c r="BS105" s="22"/>
      <c r="BT105" s="74"/>
      <c r="BU105" s="22"/>
      <c r="BV105" s="74"/>
      <c r="BW105" s="22"/>
      <c r="BX105" s="74"/>
      <c r="BY105" s="22"/>
      <c r="BZ105" s="74"/>
      <c r="CA105" s="22"/>
      <c r="CB105" s="74"/>
      <c r="CC105" s="22"/>
      <c r="CD105" s="66"/>
      <c r="CE105" s="66"/>
      <c r="CF105" s="67"/>
      <c r="CG105" s="66"/>
      <c r="CH105" s="66"/>
      <c r="CI105" s="68"/>
      <c r="CJ105" s="74"/>
      <c r="CK105" s="22"/>
    </row>
    <row r="106" spans="2:89" ht="15" customHeight="1" x14ac:dyDescent="0.2">
      <c r="B106" s="1"/>
      <c r="C106" s="12"/>
      <c r="D106" s="17"/>
      <c r="E106" s="19"/>
      <c r="F106" s="74"/>
      <c r="G106" s="1"/>
      <c r="H106" s="1"/>
      <c r="I106" s="22"/>
      <c r="J106" s="74"/>
      <c r="K106" s="1"/>
      <c r="L106" s="1"/>
      <c r="M106" s="22"/>
      <c r="N106" s="74"/>
      <c r="O106" s="1"/>
      <c r="P106" s="1"/>
      <c r="Q106" s="22"/>
      <c r="R106" s="74"/>
      <c r="S106" s="22"/>
      <c r="T106" s="74"/>
      <c r="U106" s="22"/>
      <c r="V106" s="74"/>
      <c r="W106" s="22"/>
      <c r="X106" s="74"/>
      <c r="Y106" s="22"/>
      <c r="Z106" s="74"/>
      <c r="AA106" s="22"/>
      <c r="AB106" s="74"/>
      <c r="AC106" s="22"/>
      <c r="AD106" s="74"/>
      <c r="AE106" s="22"/>
      <c r="AF106" s="74"/>
      <c r="AG106" s="22"/>
      <c r="AH106" s="74"/>
      <c r="AI106" s="22"/>
      <c r="AJ106" s="74"/>
      <c r="AK106" s="22"/>
      <c r="AL106" s="74"/>
      <c r="AM106" s="22"/>
      <c r="AN106" s="74"/>
      <c r="AO106" s="22"/>
      <c r="AP106" s="74"/>
      <c r="AQ106" s="22"/>
      <c r="AR106" s="74"/>
      <c r="AS106" s="22"/>
      <c r="AT106" s="74"/>
      <c r="AU106" s="22"/>
      <c r="AV106" s="74"/>
      <c r="AW106" s="22"/>
      <c r="AX106" s="74"/>
      <c r="AY106" s="22"/>
      <c r="AZ106" s="74"/>
      <c r="BA106" s="22"/>
      <c r="BB106" s="74"/>
      <c r="BC106" s="22"/>
      <c r="BD106" s="74"/>
      <c r="BE106" s="22"/>
      <c r="BF106" s="74"/>
      <c r="BG106" s="22"/>
      <c r="BH106" s="74"/>
      <c r="BI106" s="1"/>
      <c r="BJ106" s="1"/>
      <c r="BK106" s="22"/>
      <c r="BL106" s="74"/>
      <c r="BM106" s="22"/>
      <c r="BN106" s="74"/>
      <c r="BO106" s="22"/>
      <c r="BP106" s="74"/>
      <c r="BQ106" s="22"/>
      <c r="BR106" s="74"/>
      <c r="BS106" s="22"/>
      <c r="BT106" s="74"/>
      <c r="BU106" s="22"/>
      <c r="BV106" s="74"/>
      <c r="BW106" s="22"/>
      <c r="BX106" s="74"/>
      <c r="BY106" s="22"/>
      <c r="BZ106" s="74"/>
      <c r="CA106" s="22"/>
      <c r="CB106" s="74"/>
      <c r="CC106" s="22"/>
      <c r="CD106" s="66"/>
      <c r="CE106" s="66"/>
      <c r="CF106" s="67"/>
      <c r="CG106" s="66"/>
      <c r="CH106" s="66"/>
      <c r="CI106" s="68"/>
      <c r="CJ106" s="74"/>
      <c r="CK106" s="22"/>
    </row>
    <row r="107" spans="2:89" ht="15" customHeight="1" x14ac:dyDescent="0.2">
      <c r="B107" s="1"/>
      <c r="C107" s="12"/>
      <c r="D107" s="17"/>
      <c r="E107" s="19"/>
      <c r="F107" s="74"/>
      <c r="G107" s="1"/>
      <c r="H107" s="1"/>
      <c r="I107" s="22"/>
      <c r="J107" s="74"/>
      <c r="K107" s="1"/>
      <c r="L107" s="1"/>
      <c r="M107" s="22"/>
      <c r="N107" s="74"/>
      <c r="O107" s="1"/>
      <c r="P107" s="1"/>
      <c r="Q107" s="22"/>
      <c r="R107" s="74"/>
      <c r="S107" s="22"/>
      <c r="T107" s="74"/>
      <c r="U107" s="22"/>
      <c r="V107" s="74"/>
      <c r="W107" s="22"/>
      <c r="X107" s="74"/>
      <c r="Y107" s="22"/>
      <c r="Z107" s="74"/>
      <c r="AA107" s="22"/>
      <c r="AB107" s="74"/>
      <c r="AC107" s="22"/>
      <c r="AD107" s="74"/>
      <c r="AE107" s="22"/>
      <c r="AF107" s="74"/>
      <c r="AG107" s="22"/>
      <c r="AH107" s="74"/>
      <c r="AI107" s="22"/>
      <c r="AJ107" s="74"/>
      <c r="AK107" s="22"/>
      <c r="AL107" s="74"/>
      <c r="AM107" s="22"/>
      <c r="AN107" s="74"/>
      <c r="AO107" s="22"/>
      <c r="AP107" s="74"/>
      <c r="AQ107" s="22"/>
      <c r="AR107" s="74"/>
      <c r="AS107" s="22"/>
      <c r="AT107" s="74"/>
      <c r="AU107" s="22"/>
      <c r="AV107" s="74"/>
      <c r="AW107" s="22"/>
      <c r="AX107" s="74"/>
      <c r="AY107" s="22"/>
      <c r="AZ107" s="74"/>
      <c r="BA107" s="22"/>
      <c r="BB107" s="74"/>
      <c r="BC107" s="22"/>
      <c r="BD107" s="74"/>
      <c r="BE107" s="22"/>
      <c r="BF107" s="74"/>
      <c r="BG107" s="22"/>
      <c r="BH107" s="74"/>
      <c r="BI107" s="1"/>
      <c r="BJ107" s="1"/>
      <c r="BK107" s="22"/>
      <c r="BL107" s="74"/>
      <c r="BM107" s="22"/>
      <c r="BN107" s="74"/>
      <c r="BO107" s="22"/>
      <c r="BP107" s="74"/>
      <c r="BQ107" s="22"/>
      <c r="BR107" s="74"/>
      <c r="BS107" s="22"/>
      <c r="BT107" s="74"/>
      <c r="BU107" s="22"/>
      <c r="BV107" s="74"/>
      <c r="BW107" s="22"/>
      <c r="BX107" s="74"/>
      <c r="BY107" s="22"/>
      <c r="BZ107" s="74"/>
      <c r="CA107" s="22"/>
      <c r="CB107" s="74"/>
      <c r="CC107" s="22"/>
      <c r="CD107" s="66"/>
      <c r="CE107" s="66"/>
      <c r="CF107" s="67"/>
      <c r="CG107" s="66"/>
      <c r="CH107" s="66"/>
      <c r="CI107" s="68"/>
      <c r="CJ107" s="74"/>
      <c r="CK107" s="22"/>
    </row>
    <row r="108" spans="2:89" ht="15" customHeight="1" x14ac:dyDescent="0.2">
      <c r="B108" s="1"/>
      <c r="C108" s="12"/>
      <c r="D108" s="17"/>
      <c r="E108" s="19"/>
      <c r="F108" s="74"/>
      <c r="G108" s="1"/>
      <c r="H108" s="1"/>
      <c r="I108" s="22"/>
      <c r="J108" s="74"/>
      <c r="K108" s="1"/>
      <c r="L108" s="1"/>
      <c r="M108" s="22"/>
      <c r="N108" s="74"/>
      <c r="O108" s="1"/>
      <c r="P108" s="1"/>
      <c r="Q108" s="22"/>
      <c r="R108" s="74"/>
      <c r="S108" s="22"/>
      <c r="T108" s="74"/>
      <c r="U108" s="22"/>
      <c r="V108" s="74"/>
      <c r="W108" s="22"/>
      <c r="X108" s="74"/>
      <c r="Y108" s="22"/>
      <c r="Z108" s="74"/>
      <c r="AA108" s="22"/>
      <c r="AB108" s="74"/>
      <c r="AC108" s="22"/>
      <c r="AD108" s="74"/>
      <c r="AE108" s="22"/>
      <c r="AF108" s="74"/>
      <c r="AG108" s="22"/>
      <c r="AH108" s="74"/>
      <c r="AI108" s="22"/>
      <c r="AJ108" s="74"/>
      <c r="AK108" s="22"/>
      <c r="AL108" s="74"/>
      <c r="AM108" s="22"/>
      <c r="AN108" s="74"/>
      <c r="AO108" s="22"/>
      <c r="AP108" s="74"/>
      <c r="AQ108" s="22"/>
      <c r="AR108" s="74"/>
      <c r="AS108" s="22"/>
      <c r="AT108" s="74"/>
      <c r="AU108" s="22"/>
      <c r="AV108" s="74"/>
      <c r="AW108" s="22"/>
      <c r="AX108" s="74"/>
      <c r="AY108" s="22"/>
      <c r="AZ108" s="74"/>
      <c r="BA108" s="22"/>
      <c r="BB108" s="74"/>
      <c r="BC108" s="22"/>
      <c r="BD108" s="74"/>
      <c r="BE108" s="22"/>
      <c r="BF108" s="74"/>
      <c r="BG108" s="22"/>
      <c r="BH108" s="74"/>
      <c r="BI108" s="1"/>
      <c r="BJ108" s="1"/>
      <c r="BK108" s="22"/>
      <c r="BL108" s="74"/>
      <c r="BM108" s="22"/>
      <c r="BN108" s="74"/>
      <c r="BO108" s="22"/>
      <c r="BP108" s="74"/>
      <c r="BQ108" s="22"/>
      <c r="BR108" s="74"/>
      <c r="BS108" s="22"/>
      <c r="BT108" s="74"/>
      <c r="BU108" s="22"/>
      <c r="BV108" s="74"/>
      <c r="BW108" s="22"/>
      <c r="BX108" s="74"/>
      <c r="BY108" s="22"/>
      <c r="BZ108" s="74"/>
      <c r="CA108" s="22"/>
      <c r="CB108" s="74"/>
      <c r="CC108" s="22"/>
      <c r="CD108" s="66"/>
      <c r="CE108" s="66"/>
      <c r="CF108" s="67"/>
      <c r="CG108" s="66"/>
      <c r="CH108" s="66"/>
      <c r="CI108" s="68"/>
      <c r="CJ108" s="74"/>
      <c r="CK108" s="22"/>
    </row>
    <row r="109" spans="2:89" ht="15" customHeight="1" x14ac:dyDescent="0.2">
      <c r="B109" s="1"/>
      <c r="C109" s="12"/>
      <c r="D109" s="17"/>
      <c r="E109" s="19"/>
      <c r="F109" s="74"/>
      <c r="G109" s="1"/>
      <c r="H109" s="1"/>
      <c r="I109" s="22"/>
      <c r="J109" s="74"/>
      <c r="K109" s="1"/>
      <c r="L109" s="1"/>
      <c r="M109" s="22"/>
      <c r="N109" s="74"/>
      <c r="O109" s="1"/>
      <c r="P109" s="1"/>
      <c r="Q109" s="22"/>
      <c r="R109" s="74"/>
      <c r="S109" s="22"/>
      <c r="T109" s="74"/>
      <c r="U109" s="22"/>
      <c r="V109" s="74"/>
      <c r="W109" s="22"/>
      <c r="X109" s="74"/>
      <c r="Y109" s="22"/>
      <c r="Z109" s="74"/>
      <c r="AA109" s="22"/>
      <c r="AB109" s="74"/>
      <c r="AC109" s="22"/>
      <c r="AD109" s="74"/>
      <c r="AE109" s="22"/>
      <c r="AF109" s="74"/>
      <c r="AG109" s="22"/>
      <c r="AH109" s="74"/>
      <c r="AI109" s="22"/>
      <c r="AJ109" s="74"/>
      <c r="AK109" s="22"/>
      <c r="AL109" s="74"/>
      <c r="AM109" s="22"/>
      <c r="AN109" s="74"/>
      <c r="AO109" s="22"/>
      <c r="AP109" s="74"/>
      <c r="AQ109" s="22"/>
      <c r="AR109" s="74"/>
      <c r="AS109" s="22"/>
      <c r="AT109" s="74"/>
      <c r="AU109" s="22"/>
      <c r="AV109" s="74"/>
      <c r="AW109" s="22"/>
      <c r="AX109" s="74"/>
      <c r="AY109" s="22"/>
      <c r="AZ109" s="74"/>
      <c r="BA109" s="22"/>
      <c r="BB109" s="74"/>
      <c r="BC109" s="22"/>
      <c r="BD109" s="74"/>
      <c r="BE109" s="22"/>
      <c r="BF109" s="74"/>
      <c r="BG109" s="22"/>
      <c r="BH109" s="74"/>
      <c r="BI109" s="1"/>
      <c r="BJ109" s="1"/>
      <c r="BK109" s="22"/>
      <c r="BL109" s="74"/>
      <c r="BM109" s="22"/>
      <c r="BN109" s="74"/>
      <c r="BO109" s="22"/>
      <c r="BP109" s="74"/>
      <c r="BQ109" s="22"/>
      <c r="BR109" s="74"/>
      <c r="BS109" s="22"/>
      <c r="BT109" s="74"/>
      <c r="BU109" s="22"/>
      <c r="BV109" s="74"/>
      <c r="BW109" s="22"/>
      <c r="BX109" s="74"/>
      <c r="BY109" s="22"/>
      <c r="BZ109" s="74"/>
      <c r="CA109" s="22"/>
      <c r="CB109" s="74"/>
      <c r="CC109" s="22"/>
      <c r="CD109" s="66"/>
      <c r="CE109" s="66"/>
      <c r="CF109" s="67"/>
      <c r="CG109" s="66"/>
      <c r="CH109" s="66"/>
      <c r="CI109" s="68"/>
      <c r="CJ109" s="74"/>
      <c r="CK109" s="22"/>
    </row>
    <row r="110" spans="2:89" ht="15" customHeight="1" x14ac:dyDescent="0.2">
      <c r="B110" s="1"/>
      <c r="C110" s="12"/>
      <c r="D110" s="17"/>
      <c r="E110" s="19"/>
      <c r="F110" s="74"/>
      <c r="G110" s="1"/>
      <c r="H110" s="1"/>
      <c r="I110" s="22"/>
      <c r="J110" s="74"/>
      <c r="K110" s="1"/>
      <c r="L110" s="1"/>
      <c r="M110" s="22"/>
      <c r="N110" s="74"/>
      <c r="O110" s="1"/>
      <c r="P110" s="1"/>
      <c r="Q110" s="22"/>
      <c r="R110" s="74"/>
      <c r="S110" s="22"/>
      <c r="T110" s="74"/>
      <c r="U110" s="22"/>
      <c r="V110" s="74"/>
      <c r="W110" s="22"/>
      <c r="X110" s="74"/>
      <c r="Y110" s="22"/>
      <c r="Z110" s="74"/>
      <c r="AA110" s="22"/>
      <c r="AB110" s="74"/>
      <c r="AC110" s="22"/>
      <c r="AD110" s="74"/>
      <c r="AE110" s="22"/>
      <c r="AF110" s="74"/>
      <c r="AG110" s="22"/>
      <c r="AH110" s="74"/>
      <c r="AI110" s="22"/>
      <c r="AJ110" s="74"/>
      <c r="AK110" s="22"/>
      <c r="AL110" s="74"/>
      <c r="AM110" s="22"/>
      <c r="AN110" s="74"/>
      <c r="AO110" s="22"/>
      <c r="AP110" s="74"/>
      <c r="AQ110" s="22"/>
      <c r="AR110" s="74"/>
      <c r="AS110" s="22"/>
      <c r="AT110" s="74"/>
      <c r="AU110" s="22"/>
      <c r="AV110" s="74"/>
      <c r="AW110" s="22"/>
      <c r="AX110" s="74"/>
      <c r="AY110" s="22"/>
      <c r="AZ110" s="74"/>
      <c r="BA110" s="22"/>
      <c r="BB110" s="74"/>
      <c r="BC110" s="22"/>
      <c r="BD110" s="74"/>
      <c r="BE110" s="22"/>
      <c r="BF110" s="74"/>
      <c r="BG110" s="22"/>
      <c r="BH110" s="74"/>
      <c r="BI110" s="1"/>
      <c r="BJ110" s="1"/>
      <c r="BK110" s="22"/>
      <c r="BL110" s="74"/>
      <c r="BM110" s="22"/>
      <c r="BN110" s="74"/>
      <c r="BO110" s="22"/>
      <c r="BP110" s="74"/>
      <c r="BQ110" s="22"/>
      <c r="BR110" s="74"/>
      <c r="BS110" s="22"/>
      <c r="BT110" s="74"/>
      <c r="BU110" s="22"/>
      <c r="BV110" s="74"/>
      <c r="BW110" s="22"/>
      <c r="BX110" s="74"/>
      <c r="BY110" s="22"/>
      <c r="BZ110" s="74"/>
      <c r="CA110" s="22"/>
      <c r="CB110" s="74"/>
      <c r="CC110" s="22"/>
      <c r="CD110" s="66"/>
      <c r="CE110" s="66"/>
      <c r="CF110" s="67"/>
      <c r="CG110" s="66"/>
      <c r="CH110" s="66"/>
      <c r="CI110" s="68"/>
      <c r="CJ110" s="74"/>
      <c r="CK110" s="22"/>
    </row>
    <row r="111" spans="2:89" ht="15" customHeight="1" x14ac:dyDescent="0.2">
      <c r="B111" s="1"/>
      <c r="C111" s="12"/>
      <c r="D111" s="17"/>
      <c r="E111" s="19"/>
      <c r="F111" s="74"/>
      <c r="G111" s="1"/>
      <c r="H111" s="1"/>
      <c r="I111" s="22"/>
      <c r="J111" s="74"/>
      <c r="K111" s="1"/>
      <c r="L111" s="1"/>
      <c r="M111" s="22"/>
      <c r="N111" s="74"/>
      <c r="O111" s="1"/>
      <c r="P111" s="1"/>
      <c r="Q111" s="22"/>
      <c r="R111" s="74"/>
      <c r="S111" s="22"/>
      <c r="T111" s="74"/>
      <c r="U111" s="22"/>
      <c r="V111" s="74"/>
      <c r="W111" s="22"/>
      <c r="X111" s="74"/>
      <c r="Y111" s="22"/>
      <c r="Z111" s="74"/>
      <c r="AA111" s="22"/>
      <c r="AB111" s="74"/>
      <c r="AC111" s="22"/>
      <c r="AD111" s="74"/>
      <c r="AE111" s="22"/>
      <c r="AF111" s="74"/>
      <c r="AG111" s="22"/>
      <c r="AH111" s="74"/>
      <c r="AI111" s="22"/>
      <c r="AJ111" s="74"/>
      <c r="AK111" s="22"/>
      <c r="AL111" s="74"/>
      <c r="AM111" s="22"/>
      <c r="AN111" s="74"/>
      <c r="AO111" s="22"/>
      <c r="AP111" s="74"/>
      <c r="AQ111" s="22"/>
      <c r="AR111" s="74"/>
      <c r="AS111" s="22"/>
      <c r="AT111" s="74"/>
      <c r="AU111" s="22"/>
      <c r="AV111" s="74"/>
      <c r="AW111" s="22"/>
      <c r="AX111" s="74"/>
      <c r="AY111" s="22"/>
      <c r="AZ111" s="74"/>
      <c r="BA111" s="22"/>
      <c r="BB111" s="74"/>
      <c r="BC111" s="22"/>
      <c r="BD111" s="74"/>
      <c r="BE111" s="22"/>
      <c r="BF111" s="74"/>
      <c r="BG111" s="22"/>
      <c r="BH111" s="74"/>
      <c r="BI111" s="1"/>
      <c r="BJ111" s="1"/>
      <c r="BK111" s="22"/>
      <c r="BL111" s="74"/>
      <c r="BM111" s="22"/>
      <c r="BN111" s="74"/>
      <c r="BO111" s="22"/>
      <c r="BP111" s="74"/>
      <c r="BQ111" s="22"/>
      <c r="BR111" s="74"/>
      <c r="BS111" s="22"/>
      <c r="BT111" s="74"/>
      <c r="BU111" s="22"/>
      <c r="BV111" s="74"/>
      <c r="BW111" s="22"/>
      <c r="BX111" s="74"/>
      <c r="BY111" s="22"/>
      <c r="BZ111" s="74"/>
      <c r="CA111" s="22"/>
      <c r="CB111" s="74"/>
      <c r="CC111" s="22"/>
      <c r="CD111" s="66"/>
      <c r="CE111" s="66"/>
      <c r="CF111" s="67"/>
      <c r="CG111" s="66"/>
      <c r="CH111" s="66"/>
      <c r="CI111" s="68"/>
      <c r="CJ111" s="74"/>
      <c r="CK111" s="22"/>
    </row>
    <row r="112" spans="2:89" ht="15" customHeight="1" x14ac:dyDescent="0.2">
      <c r="B112" s="1"/>
      <c r="C112" s="12"/>
      <c r="D112" s="17"/>
      <c r="E112" s="19"/>
      <c r="F112" s="74"/>
      <c r="G112" s="1"/>
      <c r="H112" s="1"/>
      <c r="I112" s="22"/>
      <c r="J112" s="74"/>
      <c r="K112" s="1"/>
      <c r="L112" s="1"/>
      <c r="M112" s="22"/>
      <c r="N112" s="74"/>
      <c r="O112" s="1"/>
      <c r="P112" s="1"/>
      <c r="Q112" s="22"/>
      <c r="R112" s="74"/>
      <c r="S112" s="22"/>
      <c r="T112" s="74"/>
      <c r="U112" s="22"/>
      <c r="V112" s="74"/>
      <c r="W112" s="22"/>
      <c r="X112" s="74"/>
      <c r="Y112" s="22"/>
      <c r="Z112" s="74"/>
      <c r="AA112" s="22"/>
      <c r="AB112" s="74"/>
      <c r="AC112" s="22"/>
      <c r="AD112" s="74"/>
      <c r="AE112" s="22"/>
      <c r="AF112" s="74"/>
      <c r="AG112" s="22"/>
      <c r="AH112" s="74"/>
      <c r="AI112" s="22"/>
      <c r="AJ112" s="74"/>
      <c r="AK112" s="22"/>
      <c r="AL112" s="74"/>
      <c r="AM112" s="22"/>
      <c r="AN112" s="74"/>
      <c r="AO112" s="22"/>
      <c r="AP112" s="74"/>
      <c r="AQ112" s="22"/>
      <c r="AR112" s="74"/>
      <c r="AS112" s="22"/>
      <c r="AT112" s="74"/>
      <c r="AU112" s="22"/>
      <c r="AV112" s="74"/>
      <c r="AW112" s="22"/>
      <c r="AX112" s="74"/>
      <c r="AY112" s="22"/>
      <c r="AZ112" s="74"/>
      <c r="BA112" s="22"/>
      <c r="BB112" s="74"/>
      <c r="BC112" s="22"/>
      <c r="BD112" s="74"/>
      <c r="BE112" s="22"/>
      <c r="BF112" s="74"/>
      <c r="BG112" s="22"/>
      <c r="BH112" s="74"/>
      <c r="BI112" s="1"/>
      <c r="BJ112" s="1"/>
      <c r="BK112" s="22"/>
      <c r="BL112" s="74"/>
      <c r="BM112" s="22"/>
      <c r="BN112" s="74"/>
      <c r="BO112" s="22"/>
      <c r="BP112" s="74"/>
      <c r="BQ112" s="22"/>
      <c r="BR112" s="74"/>
      <c r="BS112" s="22"/>
      <c r="BT112" s="74"/>
      <c r="BU112" s="22"/>
      <c r="BV112" s="74"/>
      <c r="BW112" s="22"/>
      <c r="BX112" s="74"/>
      <c r="BY112" s="22"/>
      <c r="BZ112" s="74"/>
      <c r="CA112" s="22"/>
      <c r="CB112" s="74"/>
      <c r="CC112" s="22"/>
      <c r="CD112" s="66"/>
      <c r="CE112" s="66"/>
      <c r="CF112" s="67"/>
      <c r="CG112" s="66"/>
      <c r="CH112" s="66"/>
      <c r="CI112" s="68"/>
      <c r="CJ112" s="74"/>
      <c r="CK112" s="22"/>
    </row>
    <row r="113" spans="2:89" ht="15" customHeight="1" x14ac:dyDescent="0.2">
      <c r="B113" s="1"/>
      <c r="C113" s="12"/>
      <c r="D113" s="17"/>
      <c r="E113" s="19"/>
      <c r="F113" s="74"/>
      <c r="G113" s="1"/>
      <c r="H113" s="1"/>
      <c r="I113" s="22"/>
      <c r="J113" s="74"/>
      <c r="K113" s="1"/>
      <c r="L113" s="1"/>
      <c r="M113" s="22"/>
      <c r="N113" s="74"/>
      <c r="O113" s="1"/>
      <c r="P113" s="1"/>
      <c r="Q113" s="22"/>
      <c r="R113" s="74"/>
      <c r="S113" s="22"/>
      <c r="T113" s="74"/>
      <c r="U113" s="22"/>
      <c r="V113" s="74"/>
      <c r="W113" s="22"/>
      <c r="X113" s="74"/>
      <c r="Y113" s="22"/>
      <c r="Z113" s="74"/>
      <c r="AA113" s="22"/>
      <c r="AB113" s="74"/>
      <c r="AC113" s="22"/>
      <c r="AD113" s="74"/>
      <c r="AE113" s="22"/>
      <c r="AF113" s="74"/>
      <c r="AG113" s="22"/>
      <c r="AH113" s="74"/>
      <c r="AI113" s="22"/>
      <c r="AJ113" s="74"/>
      <c r="AK113" s="22"/>
      <c r="AL113" s="74"/>
      <c r="AM113" s="22"/>
      <c r="AN113" s="74"/>
      <c r="AO113" s="22"/>
      <c r="AP113" s="74"/>
      <c r="AQ113" s="22"/>
      <c r="AR113" s="74"/>
      <c r="AS113" s="22"/>
      <c r="AT113" s="74"/>
      <c r="AU113" s="22"/>
      <c r="AV113" s="74"/>
      <c r="AW113" s="22"/>
      <c r="AX113" s="74"/>
      <c r="AY113" s="22"/>
      <c r="AZ113" s="74"/>
      <c r="BA113" s="22"/>
      <c r="BB113" s="74"/>
      <c r="BC113" s="22"/>
      <c r="BD113" s="74"/>
      <c r="BE113" s="22"/>
      <c r="BF113" s="74"/>
      <c r="BG113" s="22"/>
      <c r="BH113" s="74"/>
      <c r="BI113" s="1"/>
      <c r="BJ113" s="1"/>
      <c r="BK113" s="22"/>
      <c r="BL113" s="74"/>
      <c r="BM113" s="22"/>
      <c r="BN113" s="74"/>
      <c r="BO113" s="22"/>
      <c r="BP113" s="74"/>
      <c r="BQ113" s="22"/>
      <c r="BR113" s="74"/>
      <c r="BS113" s="22"/>
      <c r="BT113" s="74"/>
      <c r="BU113" s="22"/>
      <c r="BV113" s="74"/>
      <c r="BW113" s="22"/>
      <c r="BX113" s="74"/>
      <c r="BY113" s="22"/>
      <c r="BZ113" s="74"/>
      <c r="CA113" s="22"/>
      <c r="CB113" s="74"/>
      <c r="CC113" s="22"/>
      <c r="CD113" s="66"/>
      <c r="CE113" s="66"/>
      <c r="CF113" s="67"/>
      <c r="CG113" s="66"/>
      <c r="CH113" s="66"/>
      <c r="CI113" s="68"/>
      <c r="CJ113" s="74"/>
      <c r="CK113" s="22"/>
    </row>
    <row r="114" spans="2:89" ht="15" customHeight="1" x14ac:dyDescent="0.2">
      <c r="B114" s="1"/>
      <c r="C114" s="12"/>
      <c r="D114" s="17"/>
      <c r="E114" s="19"/>
      <c r="F114" s="74"/>
      <c r="G114" s="1"/>
      <c r="H114" s="1"/>
      <c r="I114" s="22"/>
      <c r="J114" s="74"/>
      <c r="K114" s="1"/>
      <c r="L114" s="1"/>
      <c r="M114" s="22"/>
      <c r="N114" s="74"/>
      <c r="O114" s="1"/>
      <c r="P114" s="1"/>
      <c r="Q114" s="22"/>
      <c r="R114" s="74"/>
      <c r="S114" s="22"/>
      <c r="T114" s="74"/>
      <c r="U114" s="22"/>
      <c r="V114" s="74"/>
      <c r="W114" s="22"/>
      <c r="X114" s="74"/>
      <c r="Y114" s="22"/>
      <c r="Z114" s="74"/>
      <c r="AA114" s="22"/>
      <c r="AB114" s="74"/>
      <c r="AC114" s="22"/>
      <c r="AD114" s="74"/>
      <c r="AE114" s="22"/>
      <c r="AF114" s="74"/>
      <c r="AG114" s="22"/>
      <c r="AH114" s="74"/>
      <c r="AI114" s="22"/>
      <c r="AJ114" s="74"/>
      <c r="AK114" s="22"/>
      <c r="AL114" s="74"/>
      <c r="AM114" s="22"/>
      <c r="AN114" s="74"/>
      <c r="AO114" s="22"/>
      <c r="AP114" s="74"/>
      <c r="AQ114" s="22"/>
      <c r="AR114" s="74"/>
      <c r="AS114" s="22"/>
      <c r="AT114" s="74"/>
      <c r="AU114" s="22"/>
      <c r="AV114" s="74"/>
      <c r="AW114" s="22"/>
      <c r="AX114" s="74"/>
      <c r="AY114" s="22"/>
      <c r="AZ114" s="74"/>
      <c r="BA114" s="22"/>
      <c r="BB114" s="74"/>
      <c r="BC114" s="22"/>
      <c r="BD114" s="74"/>
      <c r="BE114" s="22"/>
      <c r="BF114" s="74"/>
      <c r="BG114" s="22"/>
      <c r="BH114" s="74"/>
      <c r="BI114" s="1"/>
      <c r="BJ114" s="1"/>
      <c r="BK114" s="22"/>
      <c r="BL114" s="74"/>
      <c r="BM114" s="22"/>
      <c r="BN114" s="74"/>
      <c r="BO114" s="22"/>
      <c r="BP114" s="74"/>
      <c r="BQ114" s="22"/>
      <c r="BR114" s="74"/>
      <c r="BS114" s="22"/>
      <c r="BT114" s="74"/>
      <c r="BU114" s="22"/>
      <c r="BV114" s="74"/>
      <c r="BW114" s="22"/>
      <c r="BX114" s="74"/>
      <c r="BY114" s="22"/>
      <c r="BZ114" s="74"/>
      <c r="CA114" s="22"/>
      <c r="CB114" s="74"/>
      <c r="CC114" s="22"/>
      <c r="CD114" s="66"/>
      <c r="CE114" s="66"/>
      <c r="CF114" s="67"/>
      <c r="CG114" s="66"/>
      <c r="CH114" s="66"/>
      <c r="CI114" s="68"/>
      <c r="CJ114" s="74"/>
      <c r="CK114" s="22"/>
    </row>
    <row r="115" spans="2:89" ht="15" customHeight="1" x14ac:dyDescent="0.2">
      <c r="B115" s="1"/>
      <c r="C115" s="12"/>
      <c r="D115" s="17"/>
      <c r="E115" s="19"/>
      <c r="F115" s="74"/>
      <c r="G115" s="1"/>
      <c r="H115" s="1"/>
      <c r="I115" s="22"/>
      <c r="J115" s="74"/>
      <c r="K115" s="1"/>
      <c r="L115" s="1"/>
      <c r="M115" s="22"/>
      <c r="N115" s="74"/>
      <c r="O115" s="1"/>
      <c r="P115" s="1"/>
      <c r="Q115" s="22"/>
      <c r="R115" s="74"/>
      <c r="S115" s="22"/>
      <c r="T115" s="74"/>
      <c r="U115" s="22"/>
      <c r="V115" s="74"/>
      <c r="W115" s="22"/>
      <c r="X115" s="74"/>
      <c r="Y115" s="22"/>
      <c r="Z115" s="74"/>
      <c r="AA115" s="22"/>
      <c r="AB115" s="74"/>
      <c r="AC115" s="22"/>
      <c r="AD115" s="74"/>
      <c r="AE115" s="22"/>
      <c r="AF115" s="74"/>
      <c r="AG115" s="22"/>
      <c r="AH115" s="74"/>
      <c r="AI115" s="22"/>
      <c r="AJ115" s="74"/>
      <c r="AK115" s="22"/>
      <c r="AL115" s="74"/>
      <c r="AM115" s="22"/>
      <c r="AN115" s="74"/>
      <c r="AO115" s="22"/>
      <c r="AP115" s="74"/>
      <c r="AQ115" s="22"/>
      <c r="AR115" s="74"/>
      <c r="AS115" s="22"/>
      <c r="AT115" s="74"/>
      <c r="AU115" s="22"/>
      <c r="AV115" s="74"/>
      <c r="AW115" s="22"/>
      <c r="AX115" s="74"/>
      <c r="AY115" s="22"/>
      <c r="AZ115" s="74"/>
      <c r="BA115" s="22"/>
      <c r="BB115" s="74"/>
      <c r="BC115" s="22"/>
      <c r="BD115" s="74"/>
      <c r="BE115" s="22"/>
      <c r="BF115" s="74"/>
      <c r="BG115" s="22"/>
      <c r="BH115" s="74"/>
      <c r="BI115" s="1"/>
      <c r="BJ115" s="1"/>
      <c r="BK115" s="22"/>
      <c r="BL115" s="74"/>
      <c r="BM115" s="22"/>
      <c r="BN115" s="74"/>
      <c r="BO115" s="22"/>
      <c r="BP115" s="74"/>
      <c r="BQ115" s="22"/>
      <c r="BR115" s="74"/>
      <c r="BS115" s="22"/>
      <c r="BT115" s="74"/>
      <c r="BU115" s="22"/>
      <c r="BV115" s="74"/>
      <c r="BW115" s="22"/>
      <c r="BX115" s="74"/>
      <c r="BY115" s="22"/>
      <c r="BZ115" s="74"/>
      <c r="CA115" s="22"/>
      <c r="CB115" s="74"/>
      <c r="CC115" s="22"/>
      <c r="CD115" s="66"/>
      <c r="CE115" s="66"/>
      <c r="CF115" s="67"/>
      <c r="CG115" s="66"/>
      <c r="CH115" s="66"/>
      <c r="CI115" s="68"/>
      <c r="CJ115" s="74"/>
      <c r="CK115" s="22"/>
    </row>
    <row r="116" spans="2:89" ht="15" customHeight="1" x14ac:dyDescent="0.2">
      <c r="B116" s="1"/>
      <c r="C116" s="12"/>
      <c r="D116" s="17"/>
      <c r="E116" s="19"/>
      <c r="F116" s="74"/>
      <c r="G116" s="1"/>
      <c r="H116" s="1"/>
      <c r="I116" s="22"/>
      <c r="J116" s="74"/>
      <c r="K116" s="1"/>
      <c r="L116" s="1"/>
      <c r="M116" s="22"/>
      <c r="N116" s="74"/>
      <c r="O116" s="1"/>
      <c r="P116" s="1"/>
      <c r="Q116" s="22"/>
      <c r="R116" s="74"/>
      <c r="S116" s="22"/>
      <c r="T116" s="74"/>
      <c r="U116" s="22"/>
      <c r="V116" s="74"/>
      <c r="W116" s="22"/>
      <c r="X116" s="74"/>
      <c r="Y116" s="22"/>
      <c r="Z116" s="74"/>
      <c r="AA116" s="22"/>
      <c r="AB116" s="74"/>
      <c r="AC116" s="22"/>
      <c r="AD116" s="74"/>
      <c r="AE116" s="22"/>
      <c r="AF116" s="74"/>
      <c r="AG116" s="22"/>
      <c r="AH116" s="74"/>
      <c r="AI116" s="22"/>
      <c r="AJ116" s="74"/>
      <c r="AK116" s="22"/>
      <c r="AL116" s="74"/>
      <c r="AM116" s="22"/>
      <c r="AN116" s="74"/>
      <c r="AO116" s="22"/>
      <c r="AP116" s="74"/>
      <c r="AQ116" s="22"/>
      <c r="AR116" s="74"/>
      <c r="AS116" s="22"/>
      <c r="AT116" s="74"/>
      <c r="AU116" s="22"/>
      <c r="AV116" s="74"/>
      <c r="AW116" s="22"/>
      <c r="AX116" s="74"/>
      <c r="AY116" s="22"/>
      <c r="AZ116" s="74"/>
      <c r="BA116" s="22"/>
      <c r="BB116" s="74"/>
      <c r="BC116" s="22"/>
      <c r="BD116" s="74"/>
      <c r="BE116" s="22"/>
      <c r="BF116" s="74"/>
      <c r="BG116" s="22"/>
      <c r="BH116" s="74"/>
      <c r="BI116" s="1"/>
      <c r="BJ116" s="1"/>
      <c r="BK116" s="22"/>
      <c r="BL116" s="74"/>
      <c r="BM116" s="22"/>
      <c r="BN116" s="74"/>
      <c r="BO116" s="22"/>
      <c r="BP116" s="74"/>
      <c r="BQ116" s="22"/>
      <c r="BR116" s="74"/>
      <c r="BS116" s="22"/>
      <c r="BT116" s="74"/>
      <c r="BU116" s="22"/>
      <c r="BV116" s="74"/>
      <c r="BW116" s="22"/>
      <c r="BX116" s="74"/>
      <c r="BY116" s="22"/>
      <c r="BZ116" s="74"/>
      <c r="CA116" s="22"/>
      <c r="CB116" s="74"/>
      <c r="CC116" s="22"/>
      <c r="CD116" s="66"/>
      <c r="CE116" s="66"/>
      <c r="CF116" s="67"/>
      <c r="CG116" s="66"/>
      <c r="CH116" s="66"/>
      <c r="CI116" s="68"/>
      <c r="CJ116" s="74"/>
      <c r="CK116" s="22"/>
    </row>
    <row r="117" spans="2:89" ht="15" customHeight="1" x14ac:dyDescent="0.2">
      <c r="B117" s="1"/>
      <c r="C117" s="12"/>
      <c r="D117" s="17"/>
      <c r="E117" s="19"/>
      <c r="F117" s="74"/>
      <c r="G117" s="1"/>
      <c r="H117" s="1"/>
      <c r="I117" s="22"/>
      <c r="J117" s="74"/>
      <c r="K117" s="1"/>
      <c r="L117" s="1"/>
      <c r="M117" s="22"/>
      <c r="N117" s="74"/>
      <c r="O117" s="1"/>
      <c r="P117" s="1"/>
      <c r="Q117" s="22"/>
      <c r="R117" s="74"/>
      <c r="S117" s="22"/>
      <c r="T117" s="74"/>
      <c r="U117" s="22"/>
      <c r="V117" s="74"/>
      <c r="W117" s="22"/>
      <c r="X117" s="74"/>
      <c r="Y117" s="22"/>
      <c r="Z117" s="74"/>
      <c r="AA117" s="22"/>
      <c r="AB117" s="74"/>
      <c r="AC117" s="22"/>
      <c r="AD117" s="74"/>
      <c r="AE117" s="22"/>
      <c r="AF117" s="74"/>
      <c r="AG117" s="22"/>
      <c r="AH117" s="74"/>
      <c r="AI117" s="22"/>
      <c r="AJ117" s="74"/>
      <c r="AK117" s="22"/>
      <c r="AL117" s="74"/>
      <c r="AM117" s="22"/>
      <c r="AN117" s="74"/>
      <c r="AO117" s="22"/>
      <c r="AP117" s="74"/>
      <c r="AQ117" s="22"/>
      <c r="AR117" s="74"/>
      <c r="AS117" s="22"/>
      <c r="AT117" s="74"/>
      <c r="AU117" s="22"/>
      <c r="AV117" s="74"/>
      <c r="AW117" s="22"/>
      <c r="AX117" s="74"/>
      <c r="AY117" s="22"/>
      <c r="AZ117" s="74"/>
      <c r="BA117" s="22"/>
      <c r="BB117" s="74"/>
      <c r="BC117" s="22"/>
      <c r="BD117" s="74"/>
      <c r="BE117" s="22"/>
      <c r="BF117" s="74"/>
      <c r="BG117" s="22"/>
      <c r="BH117" s="74"/>
      <c r="BI117" s="1"/>
      <c r="BJ117" s="1"/>
      <c r="BK117" s="22"/>
      <c r="BL117" s="74"/>
      <c r="BM117" s="22"/>
      <c r="BN117" s="74"/>
      <c r="BO117" s="22"/>
      <c r="BP117" s="74"/>
      <c r="BQ117" s="22"/>
      <c r="BR117" s="74"/>
      <c r="BS117" s="22"/>
      <c r="BT117" s="74"/>
      <c r="BU117" s="22"/>
      <c r="BV117" s="74"/>
      <c r="BW117" s="22"/>
      <c r="BX117" s="74"/>
      <c r="BY117" s="22"/>
      <c r="BZ117" s="74"/>
      <c r="CA117" s="22"/>
      <c r="CB117" s="74"/>
      <c r="CC117" s="22"/>
      <c r="CD117" s="66"/>
      <c r="CE117" s="66"/>
      <c r="CF117" s="67"/>
      <c r="CG117" s="66"/>
      <c r="CH117" s="66"/>
      <c r="CI117" s="68"/>
      <c r="CJ117" s="74"/>
      <c r="CK117" s="22"/>
    </row>
    <row r="118" spans="2:89" ht="15" customHeight="1" x14ac:dyDescent="0.2">
      <c r="B118" s="1"/>
      <c r="C118" s="12"/>
      <c r="D118" s="17"/>
      <c r="E118" s="19"/>
      <c r="F118" s="74"/>
      <c r="G118" s="1"/>
      <c r="H118" s="1"/>
      <c r="I118" s="22"/>
      <c r="J118" s="74"/>
      <c r="K118" s="1"/>
      <c r="L118" s="1"/>
      <c r="M118" s="22"/>
      <c r="N118" s="74"/>
      <c r="O118" s="1"/>
      <c r="P118" s="1"/>
      <c r="Q118" s="22"/>
      <c r="R118" s="74"/>
      <c r="S118" s="22"/>
      <c r="T118" s="74"/>
      <c r="U118" s="22"/>
      <c r="V118" s="74"/>
      <c r="W118" s="22"/>
      <c r="X118" s="74"/>
      <c r="Y118" s="22"/>
      <c r="Z118" s="74"/>
      <c r="AA118" s="22"/>
      <c r="AB118" s="74"/>
      <c r="AC118" s="22"/>
      <c r="AD118" s="74"/>
      <c r="AE118" s="22"/>
      <c r="AF118" s="74"/>
      <c r="AG118" s="22"/>
      <c r="AH118" s="74"/>
      <c r="AI118" s="22"/>
      <c r="AJ118" s="74"/>
      <c r="AK118" s="22"/>
      <c r="AL118" s="74"/>
      <c r="AM118" s="22"/>
      <c r="AN118" s="74"/>
      <c r="AO118" s="22"/>
      <c r="AP118" s="74"/>
      <c r="AQ118" s="22"/>
      <c r="AR118" s="74"/>
      <c r="AS118" s="22"/>
      <c r="AT118" s="74"/>
      <c r="AU118" s="22"/>
      <c r="AV118" s="74"/>
      <c r="AW118" s="22"/>
      <c r="AX118" s="74"/>
      <c r="AY118" s="22"/>
      <c r="AZ118" s="74"/>
      <c r="BA118" s="22"/>
      <c r="BB118" s="74"/>
      <c r="BC118" s="22"/>
      <c r="BD118" s="74"/>
      <c r="BE118" s="22"/>
      <c r="BF118" s="74"/>
      <c r="BG118" s="22"/>
      <c r="BH118" s="74"/>
      <c r="BI118" s="1"/>
      <c r="BJ118" s="1"/>
      <c r="BK118" s="22"/>
      <c r="BL118" s="74"/>
      <c r="BM118" s="22"/>
      <c r="BN118" s="74"/>
      <c r="BO118" s="22"/>
      <c r="BP118" s="74"/>
      <c r="BQ118" s="22"/>
      <c r="BR118" s="74"/>
      <c r="BS118" s="22"/>
      <c r="BT118" s="74"/>
      <c r="BU118" s="22"/>
      <c r="BV118" s="74"/>
      <c r="BW118" s="22"/>
      <c r="BX118" s="74"/>
      <c r="BY118" s="22"/>
      <c r="BZ118" s="74"/>
      <c r="CA118" s="22"/>
      <c r="CB118" s="74"/>
      <c r="CC118" s="22"/>
      <c r="CD118" s="66"/>
      <c r="CE118" s="66"/>
      <c r="CF118" s="67"/>
      <c r="CG118" s="66"/>
      <c r="CH118" s="66"/>
      <c r="CI118" s="68"/>
      <c r="CJ118" s="74"/>
      <c r="CK118" s="22"/>
    </row>
    <row r="119" spans="2:89" ht="15" customHeight="1" x14ac:dyDescent="0.2">
      <c r="B119" s="1"/>
      <c r="C119" s="12"/>
      <c r="D119" s="17"/>
      <c r="E119" s="19"/>
      <c r="F119" s="74"/>
      <c r="G119" s="1"/>
      <c r="H119" s="1"/>
      <c r="I119" s="22"/>
      <c r="J119" s="74"/>
      <c r="K119" s="1"/>
      <c r="L119" s="1"/>
      <c r="M119" s="22"/>
      <c r="N119" s="74"/>
      <c r="O119" s="1"/>
      <c r="P119" s="1"/>
      <c r="Q119" s="22"/>
      <c r="R119" s="74"/>
      <c r="S119" s="22"/>
      <c r="T119" s="74"/>
      <c r="U119" s="22"/>
      <c r="V119" s="74"/>
      <c r="W119" s="22"/>
      <c r="X119" s="74"/>
      <c r="Y119" s="22"/>
      <c r="Z119" s="74"/>
      <c r="AA119" s="22"/>
      <c r="AB119" s="74"/>
      <c r="AC119" s="22"/>
      <c r="AD119" s="74"/>
      <c r="AE119" s="22"/>
      <c r="AF119" s="74"/>
      <c r="AG119" s="22"/>
      <c r="AH119" s="74"/>
      <c r="AI119" s="22"/>
      <c r="AJ119" s="74"/>
      <c r="AK119" s="22"/>
      <c r="AL119" s="74"/>
      <c r="AM119" s="22"/>
      <c r="AN119" s="74"/>
      <c r="AO119" s="22"/>
      <c r="AP119" s="74"/>
      <c r="AQ119" s="22"/>
      <c r="AR119" s="74"/>
      <c r="AS119" s="22"/>
      <c r="AT119" s="74"/>
      <c r="AU119" s="22"/>
      <c r="AV119" s="74"/>
      <c r="AW119" s="22"/>
      <c r="AX119" s="74"/>
      <c r="AY119" s="22"/>
      <c r="AZ119" s="74"/>
      <c r="BA119" s="22"/>
      <c r="BB119" s="74"/>
      <c r="BC119" s="22"/>
      <c r="BD119" s="74"/>
      <c r="BE119" s="22"/>
      <c r="BF119" s="74"/>
      <c r="BG119" s="22"/>
      <c r="BH119" s="74"/>
      <c r="BI119" s="1"/>
      <c r="BJ119" s="1"/>
      <c r="BK119" s="22"/>
      <c r="BL119" s="74"/>
      <c r="BM119" s="22"/>
      <c r="BN119" s="74"/>
      <c r="BO119" s="22"/>
      <c r="BP119" s="74"/>
      <c r="BQ119" s="22"/>
      <c r="BR119" s="74"/>
      <c r="BS119" s="22"/>
      <c r="BT119" s="74"/>
      <c r="BU119" s="22"/>
      <c r="BV119" s="74"/>
      <c r="BW119" s="22"/>
      <c r="BX119" s="74"/>
      <c r="BY119" s="22"/>
      <c r="BZ119" s="74"/>
      <c r="CA119" s="22"/>
      <c r="CB119" s="74"/>
      <c r="CC119" s="22"/>
      <c r="CD119" s="66"/>
      <c r="CE119" s="66"/>
      <c r="CF119" s="67"/>
      <c r="CG119" s="66"/>
      <c r="CH119" s="66"/>
      <c r="CI119" s="68"/>
      <c r="CJ119" s="74"/>
      <c r="CK119" s="22"/>
    </row>
    <row r="120" spans="2:89" ht="15" customHeight="1" x14ac:dyDescent="0.2">
      <c r="B120" s="1"/>
      <c r="C120" s="12"/>
      <c r="D120" s="17"/>
      <c r="E120" s="19"/>
      <c r="F120" s="74"/>
      <c r="G120" s="1"/>
      <c r="H120" s="1"/>
      <c r="I120" s="22"/>
      <c r="J120" s="74"/>
      <c r="K120" s="1"/>
      <c r="L120" s="1"/>
      <c r="M120" s="22"/>
      <c r="N120" s="74"/>
      <c r="O120" s="1"/>
      <c r="P120" s="1"/>
      <c r="Q120" s="22"/>
      <c r="R120" s="74"/>
      <c r="S120" s="22"/>
      <c r="T120" s="74"/>
      <c r="U120" s="22"/>
      <c r="V120" s="74"/>
      <c r="W120" s="22"/>
      <c r="X120" s="74"/>
      <c r="Y120" s="22"/>
      <c r="Z120" s="74"/>
      <c r="AA120" s="22"/>
      <c r="AB120" s="74"/>
      <c r="AC120" s="22"/>
      <c r="AD120" s="74"/>
      <c r="AE120" s="22"/>
      <c r="AF120" s="74"/>
      <c r="AG120" s="22"/>
      <c r="AH120" s="74"/>
      <c r="AI120" s="22"/>
      <c r="AJ120" s="74"/>
      <c r="AK120" s="22"/>
      <c r="AL120" s="74"/>
      <c r="AM120" s="22"/>
      <c r="AN120" s="74"/>
      <c r="AO120" s="22"/>
      <c r="AP120" s="74"/>
      <c r="AQ120" s="22"/>
      <c r="AR120" s="74"/>
      <c r="AS120" s="22"/>
      <c r="AT120" s="74"/>
      <c r="AU120" s="22"/>
      <c r="AV120" s="74"/>
      <c r="AW120" s="22"/>
      <c r="AX120" s="74"/>
      <c r="AY120" s="22"/>
      <c r="AZ120" s="74"/>
      <c r="BA120" s="22"/>
      <c r="BB120" s="74"/>
      <c r="BC120" s="22"/>
      <c r="BD120" s="74"/>
      <c r="BE120" s="22"/>
      <c r="BF120" s="74"/>
      <c r="BG120" s="22"/>
      <c r="BH120" s="74"/>
      <c r="BI120" s="1"/>
      <c r="BJ120" s="1"/>
      <c r="BK120" s="22"/>
      <c r="BL120" s="74"/>
      <c r="BM120" s="22"/>
      <c r="BN120" s="74"/>
      <c r="BO120" s="22"/>
      <c r="BP120" s="74"/>
      <c r="BQ120" s="22"/>
      <c r="BR120" s="74"/>
      <c r="BS120" s="22"/>
      <c r="BT120" s="74"/>
      <c r="BU120" s="22"/>
      <c r="BV120" s="74"/>
      <c r="BW120" s="22"/>
      <c r="BX120" s="74"/>
      <c r="BY120" s="22"/>
      <c r="BZ120" s="74"/>
      <c r="CA120" s="22"/>
      <c r="CB120" s="74"/>
      <c r="CC120" s="22"/>
      <c r="CD120" s="66"/>
      <c r="CE120" s="66"/>
      <c r="CF120" s="67"/>
      <c r="CG120" s="66"/>
      <c r="CH120" s="66"/>
      <c r="CI120" s="68"/>
      <c r="CJ120" s="74"/>
      <c r="CK120" s="22"/>
    </row>
    <row r="121" spans="2:89" ht="15" customHeight="1" x14ac:dyDescent="0.2">
      <c r="B121" s="1"/>
      <c r="C121" s="12"/>
      <c r="D121" s="17"/>
      <c r="E121" s="19"/>
      <c r="F121" s="74"/>
      <c r="G121" s="1"/>
      <c r="H121" s="1"/>
      <c r="I121" s="22"/>
      <c r="J121" s="74"/>
      <c r="K121" s="1"/>
      <c r="L121" s="1"/>
      <c r="M121" s="22"/>
      <c r="N121" s="74"/>
      <c r="O121" s="1"/>
      <c r="P121" s="1"/>
      <c r="Q121" s="22"/>
      <c r="R121" s="74"/>
      <c r="S121" s="22"/>
      <c r="T121" s="74"/>
      <c r="U121" s="22"/>
      <c r="V121" s="74"/>
      <c r="W121" s="22"/>
      <c r="X121" s="74"/>
      <c r="Y121" s="22"/>
      <c r="Z121" s="74"/>
      <c r="AA121" s="22"/>
      <c r="AB121" s="74"/>
      <c r="AC121" s="22"/>
      <c r="AD121" s="74"/>
      <c r="AE121" s="22"/>
      <c r="AF121" s="74"/>
      <c r="AG121" s="22"/>
      <c r="AH121" s="74"/>
      <c r="AI121" s="22"/>
      <c r="AJ121" s="74"/>
      <c r="AK121" s="22"/>
      <c r="AL121" s="74"/>
      <c r="AM121" s="22"/>
      <c r="AN121" s="74"/>
      <c r="AO121" s="22"/>
      <c r="AP121" s="74"/>
      <c r="AQ121" s="22"/>
      <c r="AR121" s="74"/>
      <c r="AS121" s="22"/>
      <c r="AT121" s="74"/>
      <c r="AU121" s="22"/>
      <c r="AV121" s="74"/>
      <c r="AW121" s="22"/>
      <c r="AX121" s="74"/>
      <c r="AY121" s="22"/>
      <c r="AZ121" s="74"/>
      <c r="BA121" s="22"/>
      <c r="BB121" s="74"/>
      <c r="BC121" s="22"/>
      <c r="BD121" s="74"/>
      <c r="BE121" s="22"/>
      <c r="BF121" s="74"/>
      <c r="BG121" s="22"/>
      <c r="BH121" s="74"/>
      <c r="BI121" s="1"/>
      <c r="BJ121" s="1"/>
      <c r="BK121" s="22"/>
      <c r="BL121" s="74"/>
      <c r="BM121" s="22"/>
      <c r="BN121" s="74"/>
      <c r="BO121" s="22"/>
      <c r="BP121" s="74"/>
      <c r="BQ121" s="22"/>
      <c r="BR121" s="74"/>
      <c r="BS121" s="22"/>
      <c r="BT121" s="74"/>
      <c r="BU121" s="22"/>
      <c r="BV121" s="74"/>
      <c r="BW121" s="22"/>
      <c r="BX121" s="74"/>
      <c r="BY121" s="22"/>
      <c r="BZ121" s="74"/>
      <c r="CA121" s="22"/>
      <c r="CB121" s="74"/>
      <c r="CC121" s="22"/>
      <c r="CD121" s="66"/>
      <c r="CE121" s="66"/>
      <c r="CF121" s="67"/>
      <c r="CG121" s="66"/>
      <c r="CH121" s="66"/>
      <c r="CI121" s="68"/>
      <c r="CJ121" s="74"/>
      <c r="CK121" s="22"/>
    </row>
    <row r="122" spans="2:89" ht="15" customHeight="1" x14ac:dyDescent="0.2">
      <c r="B122" s="1"/>
      <c r="C122" s="12"/>
      <c r="D122" s="17"/>
      <c r="E122" s="19"/>
      <c r="F122" s="74"/>
      <c r="G122" s="1"/>
      <c r="H122" s="1"/>
      <c r="I122" s="22"/>
      <c r="J122" s="74"/>
      <c r="K122" s="1"/>
      <c r="L122" s="1"/>
      <c r="M122" s="22"/>
      <c r="N122" s="74"/>
      <c r="O122" s="1"/>
      <c r="P122" s="1"/>
      <c r="Q122" s="22"/>
      <c r="R122" s="74"/>
      <c r="S122" s="22"/>
      <c r="T122" s="74"/>
      <c r="U122" s="22"/>
      <c r="V122" s="74"/>
      <c r="W122" s="22"/>
      <c r="X122" s="74"/>
      <c r="Y122" s="22"/>
      <c r="Z122" s="74"/>
      <c r="AA122" s="22"/>
      <c r="AB122" s="74"/>
      <c r="AC122" s="22"/>
      <c r="AD122" s="74"/>
      <c r="AE122" s="22"/>
      <c r="AF122" s="74"/>
      <c r="AG122" s="22"/>
      <c r="AH122" s="74"/>
      <c r="AI122" s="22"/>
      <c r="AJ122" s="74"/>
      <c r="AK122" s="22"/>
      <c r="AL122" s="74"/>
      <c r="AM122" s="22"/>
      <c r="AN122" s="74"/>
      <c r="AO122" s="22"/>
      <c r="AP122" s="74"/>
      <c r="AQ122" s="22"/>
      <c r="AR122" s="74"/>
      <c r="AS122" s="22"/>
      <c r="AT122" s="74"/>
      <c r="AU122" s="22"/>
      <c r="AV122" s="74"/>
      <c r="AW122" s="22"/>
      <c r="AX122" s="74"/>
      <c r="AY122" s="22"/>
      <c r="AZ122" s="74"/>
      <c r="BA122" s="22"/>
      <c r="BB122" s="74"/>
      <c r="BC122" s="22"/>
      <c r="BD122" s="74"/>
      <c r="BE122" s="22"/>
      <c r="BF122" s="74"/>
      <c r="BG122" s="22"/>
      <c r="BH122" s="74"/>
      <c r="BI122" s="1"/>
      <c r="BJ122" s="1"/>
      <c r="BK122" s="22"/>
      <c r="BL122" s="74"/>
      <c r="BM122" s="22"/>
      <c r="BN122" s="74"/>
      <c r="BO122" s="22"/>
      <c r="BP122" s="74"/>
      <c r="BQ122" s="22"/>
      <c r="BR122" s="74"/>
      <c r="BS122" s="22"/>
      <c r="BT122" s="74"/>
      <c r="BU122" s="22"/>
      <c r="BV122" s="74"/>
      <c r="BW122" s="22"/>
      <c r="BX122" s="74"/>
      <c r="BY122" s="22"/>
      <c r="BZ122" s="74"/>
      <c r="CA122" s="22"/>
      <c r="CB122" s="74"/>
      <c r="CC122" s="22"/>
      <c r="CD122" s="66"/>
      <c r="CE122" s="66"/>
      <c r="CF122" s="67"/>
      <c r="CG122" s="66"/>
      <c r="CH122" s="66"/>
      <c r="CI122" s="68"/>
      <c r="CJ122" s="74"/>
      <c r="CK122" s="22"/>
    </row>
    <row r="123" spans="2:89" ht="15" customHeight="1" x14ac:dyDescent="0.2">
      <c r="B123" s="1"/>
      <c r="C123" s="12"/>
      <c r="D123" s="17"/>
      <c r="E123" s="19"/>
      <c r="F123" s="74"/>
      <c r="G123" s="1"/>
      <c r="H123" s="1"/>
      <c r="I123" s="22"/>
      <c r="J123" s="74"/>
      <c r="K123" s="1"/>
      <c r="L123" s="1"/>
      <c r="M123" s="22"/>
      <c r="N123" s="74"/>
      <c r="O123" s="1"/>
      <c r="P123" s="1"/>
      <c r="Q123" s="22"/>
      <c r="R123" s="74"/>
      <c r="S123" s="22"/>
      <c r="T123" s="74"/>
      <c r="U123" s="22"/>
      <c r="V123" s="74"/>
      <c r="W123" s="22"/>
      <c r="X123" s="74"/>
      <c r="Y123" s="22"/>
      <c r="Z123" s="74"/>
      <c r="AA123" s="22"/>
      <c r="AB123" s="74"/>
      <c r="AC123" s="22"/>
      <c r="AD123" s="74"/>
      <c r="AE123" s="22"/>
      <c r="AF123" s="74"/>
      <c r="AG123" s="22"/>
      <c r="AH123" s="74"/>
      <c r="AI123" s="22"/>
      <c r="AJ123" s="74"/>
      <c r="AK123" s="22"/>
      <c r="AL123" s="74"/>
      <c r="AM123" s="22"/>
      <c r="AN123" s="74"/>
      <c r="AO123" s="22"/>
      <c r="AP123" s="74"/>
      <c r="AQ123" s="22"/>
      <c r="AR123" s="74"/>
      <c r="AS123" s="22"/>
      <c r="AT123" s="74"/>
      <c r="AU123" s="22"/>
      <c r="AV123" s="74"/>
      <c r="AW123" s="22"/>
      <c r="AX123" s="74"/>
      <c r="AY123" s="22"/>
      <c r="AZ123" s="74"/>
      <c r="BA123" s="22"/>
      <c r="BB123" s="74"/>
      <c r="BC123" s="22"/>
      <c r="BD123" s="74"/>
      <c r="BE123" s="22"/>
      <c r="BF123" s="74"/>
      <c r="BG123" s="22"/>
      <c r="BH123" s="74"/>
      <c r="BI123" s="1"/>
      <c r="BJ123" s="1"/>
      <c r="BK123" s="22"/>
      <c r="BL123" s="74"/>
      <c r="BM123" s="22"/>
      <c r="BN123" s="74"/>
      <c r="BO123" s="22"/>
      <c r="BP123" s="74"/>
      <c r="BQ123" s="22"/>
      <c r="BR123" s="74"/>
      <c r="BS123" s="22"/>
      <c r="BT123" s="74"/>
      <c r="BU123" s="22"/>
      <c r="BV123" s="74"/>
      <c r="BW123" s="22"/>
      <c r="BX123" s="74"/>
      <c r="BY123" s="22"/>
      <c r="BZ123" s="74"/>
      <c r="CA123" s="22"/>
      <c r="CB123" s="74"/>
      <c r="CC123" s="22"/>
      <c r="CD123" s="66"/>
      <c r="CE123" s="66"/>
      <c r="CF123" s="67"/>
      <c r="CG123" s="66"/>
      <c r="CH123" s="66"/>
      <c r="CI123" s="68"/>
      <c r="CJ123" s="74"/>
      <c r="CK123" s="22"/>
    </row>
    <row r="124" spans="2:89" ht="15" customHeight="1" x14ac:dyDescent="0.2">
      <c r="B124" s="1"/>
      <c r="C124" s="12"/>
      <c r="D124" s="17"/>
      <c r="E124" s="19"/>
      <c r="F124" s="74"/>
      <c r="G124" s="1"/>
      <c r="H124" s="1"/>
      <c r="I124" s="22"/>
      <c r="J124" s="74"/>
      <c r="K124" s="1"/>
      <c r="L124" s="1"/>
      <c r="M124" s="22"/>
      <c r="N124" s="74"/>
      <c r="O124" s="1"/>
      <c r="P124" s="1"/>
      <c r="Q124" s="22"/>
      <c r="R124" s="74"/>
      <c r="S124" s="22"/>
      <c r="T124" s="74"/>
      <c r="U124" s="22"/>
      <c r="V124" s="74"/>
      <c r="W124" s="22"/>
      <c r="X124" s="74"/>
      <c r="Y124" s="22"/>
      <c r="Z124" s="74"/>
      <c r="AA124" s="22"/>
      <c r="AB124" s="74"/>
      <c r="AC124" s="22"/>
      <c r="AD124" s="74"/>
      <c r="AE124" s="22"/>
      <c r="AF124" s="74"/>
      <c r="AG124" s="22"/>
      <c r="AH124" s="74"/>
      <c r="AI124" s="22"/>
      <c r="AJ124" s="74"/>
      <c r="AK124" s="22"/>
      <c r="AL124" s="74"/>
      <c r="AM124" s="22"/>
      <c r="AN124" s="74"/>
      <c r="AO124" s="22"/>
      <c r="AP124" s="74"/>
      <c r="AQ124" s="22"/>
      <c r="AR124" s="74"/>
      <c r="AS124" s="22"/>
      <c r="AT124" s="74"/>
      <c r="AU124" s="22"/>
      <c r="AV124" s="74"/>
      <c r="AW124" s="22"/>
      <c r="AX124" s="74"/>
      <c r="AY124" s="22"/>
      <c r="AZ124" s="74"/>
      <c r="BA124" s="22"/>
      <c r="BB124" s="74"/>
      <c r="BC124" s="22"/>
      <c r="BD124" s="74"/>
      <c r="BE124" s="22"/>
      <c r="BF124" s="74"/>
      <c r="BG124" s="22"/>
      <c r="BH124" s="74"/>
      <c r="BI124" s="1"/>
      <c r="BJ124" s="1"/>
      <c r="BK124" s="22"/>
      <c r="BL124" s="74"/>
      <c r="BM124" s="22"/>
      <c r="BN124" s="74"/>
      <c r="BO124" s="22"/>
      <c r="BP124" s="74"/>
      <c r="BQ124" s="22"/>
      <c r="BR124" s="74"/>
      <c r="BS124" s="22"/>
      <c r="BT124" s="74"/>
      <c r="BU124" s="22"/>
      <c r="BV124" s="74"/>
      <c r="BW124" s="22"/>
      <c r="BX124" s="74"/>
      <c r="BY124" s="22"/>
      <c r="BZ124" s="74"/>
      <c r="CA124" s="22"/>
      <c r="CB124" s="74"/>
      <c r="CC124" s="22"/>
      <c r="CD124" s="66"/>
      <c r="CE124" s="66"/>
      <c r="CF124" s="67"/>
      <c r="CG124" s="66"/>
      <c r="CH124" s="66"/>
      <c r="CI124" s="68"/>
      <c r="CJ124" s="74"/>
      <c r="CK124" s="22"/>
    </row>
    <row r="125" spans="2:89" ht="15" customHeight="1" x14ac:dyDescent="0.2">
      <c r="B125" s="1"/>
      <c r="C125" s="12"/>
      <c r="D125" s="17"/>
      <c r="E125" s="19"/>
      <c r="F125" s="74"/>
      <c r="G125" s="1"/>
      <c r="H125" s="1"/>
      <c r="I125" s="22"/>
      <c r="J125" s="74"/>
      <c r="K125" s="1"/>
      <c r="L125" s="1"/>
      <c r="M125" s="22"/>
      <c r="N125" s="74"/>
      <c r="O125" s="1"/>
      <c r="P125" s="1"/>
      <c r="Q125" s="22"/>
      <c r="R125" s="74"/>
      <c r="S125" s="22"/>
      <c r="T125" s="74"/>
      <c r="U125" s="22"/>
      <c r="V125" s="74"/>
      <c r="W125" s="22"/>
      <c r="X125" s="74"/>
      <c r="Y125" s="22"/>
      <c r="Z125" s="74"/>
      <c r="AA125" s="22"/>
      <c r="AB125" s="74"/>
      <c r="AC125" s="22"/>
      <c r="AD125" s="74"/>
      <c r="AE125" s="22"/>
      <c r="AF125" s="74"/>
      <c r="AG125" s="22"/>
      <c r="AH125" s="74"/>
      <c r="AI125" s="22"/>
      <c r="AJ125" s="74"/>
      <c r="AK125" s="22"/>
      <c r="AL125" s="74"/>
      <c r="AM125" s="22"/>
      <c r="AN125" s="74"/>
      <c r="AO125" s="22"/>
      <c r="AP125" s="74"/>
      <c r="AQ125" s="22"/>
      <c r="AR125" s="74"/>
      <c r="AS125" s="22"/>
      <c r="AT125" s="74"/>
      <c r="AU125" s="22"/>
      <c r="AV125" s="74"/>
      <c r="AW125" s="22"/>
      <c r="AX125" s="74"/>
      <c r="AY125" s="22"/>
      <c r="AZ125" s="74"/>
      <c r="BA125" s="22"/>
      <c r="BB125" s="74"/>
      <c r="BC125" s="22"/>
      <c r="BD125" s="74"/>
      <c r="BE125" s="22"/>
      <c r="BF125" s="74"/>
      <c r="BG125" s="22"/>
      <c r="BH125" s="74"/>
      <c r="BI125" s="1"/>
      <c r="BJ125" s="1"/>
      <c r="BK125" s="22"/>
      <c r="BL125" s="74"/>
      <c r="BM125" s="22"/>
      <c r="BN125" s="74"/>
      <c r="BO125" s="22"/>
      <c r="BP125" s="74"/>
      <c r="BQ125" s="22"/>
      <c r="BR125" s="74"/>
      <c r="BS125" s="22"/>
      <c r="BT125" s="74"/>
      <c r="BU125" s="22"/>
      <c r="BV125" s="74"/>
      <c r="BW125" s="22"/>
      <c r="BX125" s="74"/>
      <c r="BY125" s="22"/>
      <c r="BZ125" s="74"/>
      <c r="CA125" s="22"/>
      <c r="CB125" s="74"/>
      <c r="CC125" s="22"/>
      <c r="CD125" s="66"/>
      <c r="CE125" s="66"/>
      <c r="CF125" s="67"/>
      <c r="CG125" s="66"/>
      <c r="CH125" s="66"/>
      <c r="CI125" s="68"/>
      <c r="CJ125" s="74"/>
      <c r="CK125" s="22"/>
    </row>
    <row r="126" spans="2:89" ht="15" customHeight="1" x14ac:dyDescent="0.2">
      <c r="B126" s="1"/>
      <c r="C126" s="12"/>
      <c r="D126" s="17"/>
      <c r="E126" s="19"/>
      <c r="F126" s="74"/>
      <c r="G126" s="1"/>
      <c r="H126" s="1"/>
      <c r="I126" s="22"/>
      <c r="J126" s="74"/>
      <c r="K126" s="1"/>
      <c r="L126" s="1"/>
      <c r="M126" s="22"/>
      <c r="N126" s="74"/>
      <c r="O126" s="1"/>
      <c r="P126" s="1"/>
      <c r="Q126" s="22"/>
      <c r="R126" s="74"/>
      <c r="S126" s="22"/>
      <c r="T126" s="74"/>
      <c r="U126" s="22"/>
      <c r="V126" s="74"/>
      <c r="W126" s="22"/>
      <c r="X126" s="74"/>
      <c r="Y126" s="22"/>
      <c r="Z126" s="74"/>
      <c r="AA126" s="22"/>
      <c r="AB126" s="74"/>
      <c r="AC126" s="22"/>
      <c r="AD126" s="74"/>
      <c r="AE126" s="22"/>
      <c r="AF126" s="74"/>
      <c r="AG126" s="22"/>
      <c r="AH126" s="74"/>
      <c r="AI126" s="22"/>
      <c r="AJ126" s="74"/>
      <c r="AK126" s="22"/>
      <c r="AL126" s="74"/>
      <c r="AM126" s="22"/>
      <c r="AN126" s="74"/>
      <c r="AO126" s="22"/>
      <c r="AP126" s="74"/>
      <c r="AQ126" s="22"/>
      <c r="AR126" s="74"/>
      <c r="AS126" s="22"/>
      <c r="AT126" s="74"/>
      <c r="AU126" s="22"/>
      <c r="AV126" s="74"/>
      <c r="AW126" s="22"/>
      <c r="AX126" s="74"/>
      <c r="AY126" s="22"/>
      <c r="AZ126" s="74"/>
      <c r="BA126" s="22"/>
      <c r="BB126" s="74"/>
      <c r="BC126" s="22"/>
      <c r="BD126" s="74"/>
      <c r="BE126" s="22"/>
      <c r="BF126" s="74"/>
      <c r="BG126" s="22"/>
      <c r="BH126" s="74"/>
      <c r="BI126" s="1"/>
      <c r="BJ126" s="1"/>
      <c r="BK126" s="22"/>
      <c r="BL126" s="74"/>
      <c r="BM126" s="22"/>
      <c r="BN126" s="74"/>
      <c r="BO126" s="22"/>
      <c r="BP126" s="74"/>
      <c r="BQ126" s="22"/>
      <c r="BR126" s="74"/>
      <c r="BS126" s="22"/>
      <c r="BT126" s="74"/>
      <c r="BU126" s="22"/>
      <c r="BV126" s="74"/>
      <c r="BW126" s="22"/>
      <c r="BX126" s="74"/>
      <c r="BY126" s="22"/>
      <c r="BZ126" s="74"/>
      <c r="CA126" s="22"/>
      <c r="CB126" s="74"/>
      <c r="CC126" s="22"/>
      <c r="CD126" s="66"/>
      <c r="CE126" s="66"/>
      <c r="CF126" s="67"/>
      <c r="CG126" s="66"/>
      <c r="CH126" s="66"/>
      <c r="CI126" s="68"/>
      <c r="CJ126" s="74"/>
      <c r="CK126" s="22"/>
    </row>
    <row r="127" spans="2:89" ht="15" customHeight="1" x14ac:dyDescent="0.2">
      <c r="B127" s="1"/>
      <c r="C127" s="12"/>
      <c r="D127" s="17"/>
      <c r="E127" s="19"/>
      <c r="F127" s="74"/>
      <c r="G127" s="1"/>
      <c r="H127" s="1"/>
      <c r="I127" s="22"/>
      <c r="J127" s="74"/>
      <c r="K127" s="1"/>
      <c r="L127" s="1"/>
      <c r="M127" s="22"/>
      <c r="N127" s="74"/>
      <c r="O127" s="1"/>
      <c r="P127" s="1"/>
      <c r="Q127" s="22"/>
      <c r="R127" s="74"/>
      <c r="S127" s="22"/>
      <c r="T127" s="74"/>
      <c r="U127" s="22"/>
      <c r="V127" s="74"/>
      <c r="W127" s="22"/>
      <c r="X127" s="74"/>
      <c r="Y127" s="22"/>
      <c r="Z127" s="74"/>
      <c r="AA127" s="22"/>
      <c r="AB127" s="74"/>
      <c r="AC127" s="22"/>
      <c r="AD127" s="74"/>
      <c r="AE127" s="22"/>
      <c r="AF127" s="74"/>
      <c r="AG127" s="22"/>
      <c r="AH127" s="74"/>
      <c r="AI127" s="22"/>
      <c r="AJ127" s="74"/>
      <c r="AK127" s="22"/>
      <c r="AL127" s="74"/>
      <c r="AM127" s="22"/>
      <c r="AN127" s="74"/>
      <c r="AO127" s="22"/>
      <c r="AP127" s="74"/>
      <c r="AQ127" s="22"/>
      <c r="AR127" s="74"/>
      <c r="AS127" s="22"/>
      <c r="AT127" s="74"/>
      <c r="AU127" s="22"/>
      <c r="AV127" s="74"/>
      <c r="AW127" s="22"/>
      <c r="AX127" s="74"/>
      <c r="AY127" s="22"/>
      <c r="AZ127" s="74"/>
      <c r="BA127" s="22"/>
      <c r="BB127" s="74"/>
      <c r="BC127" s="22"/>
      <c r="BD127" s="74"/>
      <c r="BE127" s="22"/>
      <c r="BF127" s="74"/>
      <c r="BG127" s="22"/>
      <c r="BH127" s="74"/>
      <c r="BI127" s="1"/>
      <c r="BJ127" s="1"/>
      <c r="BK127" s="22"/>
      <c r="BL127" s="74"/>
      <c r="BM127" s="22"/>
      <c r="BN127" s="74"/>
      <c r="BO127" s="22"/>
      <c r="BP127" s="74"/>
      <c r="BQ127" s="22"/>
      <c r="BR127" s="74"/>
      <c r="BS127" s="22"/>
      <c r="BT127" s="74"/>
      <c r="BU127" s="22"/>
      <c r="BV127" s="74"/>
      <c r="BW127" s="22"/>
      <c r="BX127" s="74"/>
      <c r="BY127" s="22"/>
      <c r="BZ127" s="74"/>
      <c r="CA127" s="22"/>
      <c r="CB127" s="74"/>
      <c r="CC127" s="22"/>
      <c r="CD127" s="66"/>
      <c r="CE127" s="66"/>
      <c r="CF127" s="67"/>
      <c r="CG127" s="66"/>
      <c r="CH127" s="66"/>
      <c r="CI127" s="68"/>
      <c r="CJ127" s="74"/>
      <c r="CK127" s="22"/>
    </row>
    <row r="128" spans="2:89" ht="15" customHeight="1" x14ac:dyDescent="0.2">
      <c r="B128" s="1"/>
      <c r="C128" s="12"/>
      <c r="D128" s="17"/>
      <c r="E128" s="19"/>
      <c r="F128" s="74"/>
      <c r="G128" s="1"/>
      <c r="H128" s="1"/>
      <c r="I128" s="22"/>
      <c r="J128" s="74"/>
      <c r="K128" s="1"/>
      <c r="L128" s="1"/>
      <c r="M128" s="22"/>
      <c r="N128" s="74"/>
      <c r="O128" s="1"/>
      <c r="P128" s="1"/>
      <c r="Q128" s="22"/>
      <c r="R128" s="74"/>
      <c r="S128" s="22"/>
      <c r="T128" s="74"/>
      <c r="U128" s="22"/>
      <c r="V128" s="74"/>
      <c r="W128" s="22"/>
      <c r="X128" s="74"/>
      <c r="Y128" s="22"/>
      <c r="Z128" s="74"/>
      <c r="AA128" s="22"/>
      <c r="AB128" s="74"/>
      <c r="AC128" s="22"/>
      <c r="AD128" s="74"/>
      <c r="AE128" s="22"/>
      <c r="AF128" s="74"/>
      <c r="AG128" s="22"/>
      <c r="AH128" s="74"/>
      <c r="AI128" s="22"/>
      <c r="AJ128" s="74"/>
      <c r="AK128" s="22"/>
      <c r="AL128" s="74"/>
      <c r="AM128" s="22"/>
      <c r="AN128" s="74"/>
      <c r="AO128" s="22"/>
      <c r="AP128" s="74"/>
      <c r="AQ128" s="22"/>
      <c r="AR128" s="74"/>
      <c r="AS128" s="22"/>
      <c r="AT128" s="74"/>
      <c r="AU128" s="22"/>
      <c r="AV128" s="74"/>
      <c r="AW128" s="22"/>
      <c r="AX128" s="74"/>
      <c r="AY128" s="22"/>
      <c r="AZ128" s="74"/>
      <c r="BA128" s="22"/>
      <c r="BB128" s="74"/>
      <c r="BC128" s="22"/>
      <c r="BD128" s="74"/>
      <c r="BE128" s="22"/>
      <c r="BF128" s="74"/>
      <c r="BG128" s="22"/>
      <c r="BH128" s="74"/>
      <c r="BI128" s="1"/>
      <c r="BJ128" s="1"/>
      <c r="BK128" s="22"/>
      <c r="BL128" s="74"/>
      <c r="BM128" s="22"/>
      <c r="BN128" s="74"/>
      <c r="BO128" s="22"/>
      <c r="BP128" s="74"/>
      <c r="BQ128" s="22"/>
      <c r="BR128" s="74"/>
      <c r="BS128" s="22"/>
      <c r="BT128" s="74"/>
      <c r="BU128" s="22"/>
      <c r="BV128" s="74"/>
      <c r="BW128" s="22"/>
      <c r="BX128" s="74"/>
      <c r="BY128" s="22"/>
      <c r="BZ128" s="74"/>
      <c r="CA128" s="22"/>
      <c r="CB128" s="74"/>
      <c r="CC128" s="22"/>
      <c r="CD128" s="66"/>
      <c r="CE128" s="66"/>
      <c r="CF128" s="67"/>
      <c r="CG128" s="66"/>
      <c r="CH128" s="66"/>
      <c r="CI128" s="68"/>
      <c r="CJ128" s="74"/>
      <c r="CK128" s="22"/>
    </row>
    <row r="129" spans="2:89" ht="15" customHeight="1" x14ac:dyDescent="0.2">
      <c r="B129" s="1"/>
      <c r="C129" s="12"/>
      <c r="D129" s="17"/>
      <c r="E129" s="19"/>
      <c r="F129" s="74"/>
      <c r="G129" s="1"/>
      <c r="H129" s="1"/>
      <c r="I129" s="22"/>
      <c r="J129" s="74"/>
      <c r="K129" s="1"/>
      <c r="L129" s="1"/>
      <c r="M129" s="22"/>
      <c r="N129" s="74"/>
      <c r="O129" s="1"/>
      <c r="P129" s="1"/>
      <c r="Q129" s="22"/>
      <c r="R129" s="74"/>
      <c r="S129" s="22"/>
      <c r="T129" s="74"/>
      <c r="U129" s="22"/>
      <c r="V129" s="74"/>
      <c r="W129" s="22"/>
      <c r="X129" s="74"/>
      <c r="Y129" s="22"/>
      <c r="Z129" s="74"/>
      <c r="AA129" s="22"/>
      <c r="AB129" s="74"/>
      <c r="AC129" s="22"/>
      <c r="AD129" s="74"/>
      <c r="AE129" s="22"/>
      <c r="AF129" s="74"/>
      <c r="AG129" s="22"/>
      <c r="AH129" s="74"/>
      <c r="AI129" s="22"/>
      <c r="AJ129" s="74"/>
      <c r="AK129" s="22"/>
      <c r="AL129" s="74"/>
      <c r="AM129" s="22"/>
      <c r="AN129" s="74"/>
      <c r="AO129" s="22"/>
      <c r="AP129" s="74"/>
      <c r="AQ129" s="22"/>
      <c r="AR129" s="74"/>
      <c r="AS129" s="22"/>
      <c r="AT129" s="74"/>
      <c r="AU129" s="22"/>
      <c r="AV129" s="74"/>
      <c r="AW129" s="22"/>
      <c r="AX129" s="74"/>
      <c r="AY129" s="22"/>
      <c r="AZ129" s="74"/>
      <c r="BA129" s="22"/>
      <c r="BB129" s="74"/>
      <c r="BC129" s="22"/>
      <c r="BD129" s="74"/>
      <c r="BE129" s="22"/>
      <c r="BF129" s="74"/>
      <c r="BG129" s="22"/>
      <c r="BH129" s="74"/>
      <c r="BI129" s="1"/>
      <c r="BJ129" s="1"/>
      <c r="BK129" s="22"/>
      <c r="BL129" s="74"/>
      <c r="BM129" s="22"/>
      <c r="BN129" s="74"/>
      <c r="BO129" s="22"/>
      <c r="BP129" s="74"/>
      <c r="BQ129" s="22"/>
      <c r="BR129" s="74"/>
      <c r="BS129" s="22"/>
      <c r="BT129" s="74"/>
      <c r="BU129" s="22"/>
      <c r="BV129" s="74"/>
      <c r="BW129" s="22"/>
      <c r="BX129" s="74"/>
      <c r="BY129" s="22"/>
      <c r="BZ129" s="74"/>
      <c r="CA129" s="22"/>
      <c r="CB129" s="74"/>
      <c r="CC129" s="22"/>
      <c r="CD129" s="66"/>
      <c r="CE129" s="66"/>
      <c r="CF129" s="67"/>
      <c r="CG129" s="66"/>
      <c r="CH129" s="66"/>
      <c r="CI129" s="68"/>
      <c r="CJ129" s="74"/>
      <c r="CK129" s="22"/>
    </row>
    <row r="130" spans="2:89" ht="15" customHeight="1" x14ac:dyDescent="0.2">
      <c r="B130" s="1"/>
      <c r="C130" s="12"/>
      <c r="D130" s="17"/>
      <c r="E130" s="19"/>
      <c r="F130" s="74"/>
      <c r="G130" s="1"/>
      <c r="H130" s="1"/>
      <c r="I130" s="22"/>
      <c r="J130" s="74"/>
      <c r="K130" s="1"/>
      <c r="L130" s="1"/>
      <c r="M130" s="22"/>
      <c r="N130" s="74"/>
      <c r="O130" s="1"/>
      <c r="P130" s="1"/>
      <c r="Q130" s="22"/>
      <c r="R130" s="74"/>
      <c r="S130" s="22"/>
      <c r="T130" s="74"/>
      <c r="U130" s="22"/>
      <c r="V130" s="74"/>
      <c r="W130" s="22"/>
      <c r="X130" s="74"/>
      <c r="Y130" s="22"/>
      <c r="Z130" s="74"/>
      <c r="AA130" s="22"/>
      <c r="AB130" s="74"/>
      <c r="AC130" s="22"/>
      <c r="AD130" s="74"/>
      <c r="AE130" s="22"/>
      <c r="AF130" s="74"/>
      <c r="AG130" s="22"/>
      <c r="AH130" s="74"/>
      <c r="AI130" s="22"/>
      <c r="AJ130" s="74"/>
      <c r="AK130" s="22"/>
      <c r="AL130" s="74"/>
      <c r="AM130" s="22"/>
      <c r="AN130" s="74"/>
      <c r="AO130" s="22"/>
      <c r="AP130" s="74"/>
      <c r="AQ130" s="22"/>
      <c r="AR130" s="74"/>
      <c r="AS130" s="22"/>
      <c r="AT130" s="74"/>
      <c r="AU130" s="22"/>
      <c r="AV130" s="74"/>
      <c r="AW130" s="22"/>
      <c r="AX130" s="74"/>
      <c r="AY130" s="22"/>
      <c r="AZ130" s="74"/>
      <c r="BA130" s="22"/>
      <c r="BB130" s="74"/>
      <c r="BC130" s="22"/>
      <c r="BD130" s="74"/>
      <c r="BE130" s="22"/>
      <c r="BF130" s="74"/>
      <c r="BG130" s="22"/>
      <c r="BH130" s="74"/>
      <c r="BI130" s="1"/>
      <c r="BJ130" s="1"/>
      <c r="BK130" s="22"/>
      <c r="BL130" s="74"/>
      <c r="BM130" s="22"/>
      <c r="BN130" s="74"/>
      <c r="BO130" s="22"/>
      <c r="BP130" s="74"/>
      <c r="BQ130" s="22"/>
      <c r="BR130" s="74"/>
      <c r="BS130" s="22"/>
      <c r="BT130" s="74"/>
      <c r="BU130" s="22"/>
      <c r="BV130" s="74"/>
      <c r="BW130" s="22"/>
      <c r="BX130" s="74"/>
      <c r="BY130" s="22"/>
      <c r="BZ130" s="74"/>
      <c r="CA130" s="22"/>
      <c r="CB130" s="74"/>
      <c r="CC130" s="22"/>
      <c r="CD130" s="66"/>
      <c r="CE130" s="66"/>
      <c r="CF130" s="67"/>
      <c r="CG130" s="66"/>
      <c r="CH130" s="66"/>
      <c r="CI130" s="68"/>
      <c r="CJ130" s="74"/>
      <c r="CK130" s="22"/>
    </row>
    <row r="131" spans="2:89" ht="15" customHeight="1" x14ac:dyDescent="0.2">
      <c r="B131" s="1"/>
      <c r="C131" s="12"/>
      <c r="D131" s="17"/>
      <c r="E131" s="19"/>
      <c r="F131" s="74"/>
      <c r="G131" s="1"/>
      <c r="H131" s="1"/>
      <c r="I131" s="22"/>
      <c r="J131" s="74"/>
      <c r="K131" s="1"/>
      <c r="L131" s="1"/>
      <c r="M131" s="22"/>
      <c r="N131" s="74"/>
      <c r="O131" s="1"/>
      <c r="P131" s="1"/>
      <c r="Q131" s="22"/>
      <c r="R131" s="74"/>
      <c r="S131" s="22"/>
      <c r="T131" s="74"/>
      <c r="U131" s="22"/>
      <c r="V131" s="74"/>
      <c r="W131" s="22"/>
      <c r="X131" s="74"/>
      <c r="Y131" s="22"/>
      <c r="Z131" s="74"/>
      <c r="AA131" s="22"/>
      <c r="AB131" s="74"/>
      <c r="AC131" s="22"/>
      <c r="AD131" s="74"/>
      <c r="AE131" s="22"/>
      <c r="AF131" s="74"/>
      <c r="AG131" s="22"/>
      <c r="AH131" s="74"/>
      <c r="AI131" s="22"/>
      <c r="AJ131" s="74"/>
      <c r="AK131" s="22"/>
      <c r="AL131" s="74"/>
      <c r="AM131" s="22"/>
      <c r="AN131" s="74"/>
      <c r="AO131" s="22"/>
      <c r="AP131" s="74"/>
      <c r="AQ131" s="22"/>
      <c r="AR131" s="74"/>
      <c r="AS131" s="22"/>
      <c r="AT131" s="74"/>
      <c r="AU131" s="22"/>
      <c r="AV131" s="74"/>
      <c r="AW131" s="22"/>
      <c r="AX131" s="74"/>
      <c r="AY131" s="22"/>
      <c r="AZ131" s="74"/>
      <c r="BA131" s="22"/>
      <c r="BB131" s="74"/>
      <c r="BC131" s="22"/>
      <c r="BD131" s="74"/>
      <c r="BE131" s="22"/>
      <c r="BF131" s="74"/>
      <c r="BG131" s="22"/>
      <c r="BH131" s="74"/>
      <c r="BI131" s="1"/>
      <c r="BJ131" s="1"/>
      <c r="BK131" s="22"/>
      <c r="BL131" s="74"/>
      <c r="BM131" s="22"/>
      <c r="BN131" s="74"/>
      <c r="BO131" s="22"/>
      <c r="BP131" s="74"/>
      <c r="BQ131" s="22"/>
      <c r="BR131" s="74"/>
      <c r="BS131" s="22"/>
      <c r="BT131" s="74"/>
      <c r="BU131" s="22"/>
      <c r="BV131" s="74"/>
      <c r="BW131" s="22"/>
      <c r="BX131" s="74"/>
      <c r="BY131" s="22"/>
      <c r="BZ131" s="74"/>
      <c r="CA131" s="22"/>
      <c r="CB131" s="74"/>
      <c r="CC131" s="22"/>
      <c r="CD131" s="66"/>
      <c r="CE131" s="66"/>
      <c r="CF131" s="67"/>
      <c r="CG131" s="66"/>
      <c r="CH131" s="66"/>
      <c r="CI131" s="68"/>
      <c r="CJ131" s="74"/>
      <c r="CK131" s="22"/>
    </row>
    <row r="132" spans="2:89" ht="15" customHeight="1" x14ac:dyDescent="0.2">
      <c r="B132" s="1"/>
      <c r="C132" s="12"/>
      <c r="D132" s="17"/>
      <c r="E132" s="19"/>
      <c r="F132" s="74"/>
      <c r="G132" s="1"/>
      <c r="H132" s="1"/>
      <c r="I132" s="22"/>
      <c r="J132" s="74"/>
      <c r="K132" s="1"/>
      <c r="L132" s="1"/>
      <c r="M132" s="22"/>
      <c r="N132" s="74"/>
      <c r="O132" s="1"/>
      <c r="P132" s="1"/>
      <c r="Q132" s="22"/>
      <c r="R132" s="74"/>
      <c r="S132" s="22"/>
      <c r="T132" s="74"/>
      <c r="U132" s="22"/>
      <c r="V132" s="74"/>
      <c r="W132" s="22"/>
      <c r="X132" s="74"/>
      <c r="Y132" s="22"/>
      <c r="Z132" s="74"/>
      <c r="AA132" s="22"/>
      <c r="AB132" s="74"/>
      <c r="AC132" s="22"/>
      <c r="AD132" s="74"/>
      <c r="AE132" s="22"/>
      <c r="AF132" s="74"/>
      <c r="AG132" s="22"/>
      <c r="AH132" s="74"/>
      <c r="AI132" s="22"/>
      <c r="AJ132" s="74"/>
      <c r="AK132" s="22"/>
      <c r="AL132" s="74"/>
      <c r="AM132" s="22"/>
      <c r="AN132" s="74"/>
      <c r="AO132" s="22"/>
      <c r="AP132" s="74"/>
      <c r="AQ132" s="22"/>
      <c r="AR132" s="74"/>
      <c r="AS132" s="22"/>
      <c r="AT132" s="74"/>
      <c r="AU132" s="22"/>
      <c r="AV132" s="74"/>
      <c r="AW132" s="22"/>
      <c r="AX132" s="74"/>
      <c r="AY132" s="22"/>
      <c r="AZ132" s="74"/>
      <c r="BA132" s="22"/>
      <c r="BB132" s="74"/>
      <c r="BC132" s="22"/>
      <c r="BD132" s="74"/>
      <c r="BE132" s="22"/>
      <c r="BF132" s="74"/>
      <c r="BG132" s="22"/>
      <c r="BH132" s="74"/>
      <c r="BI132" s="1"/>
      <c r="BJ132" s="1"/>
      <c r="BK132" s="22"/>
      <c r="BL132" s="74"/>
      <c r="BM132" s="22"/>
      <c r="BN132" s="74"/>
      <c r="BO132" s="22"/>
      <c r="BP132" s="74"/>
      <c r="BQ132" s="22"/>
      <c r="BR132" s="74"/>
      <c r="BS132" s="22"/>
      <c r="BT132" s="74"/>
      <c r="BU132" s="22"/>
      <c r="BV132" s="74"/>
      <c r="BW132" s="22"/>
      <c r="BX132" s="74"/>
      <c r="BY132" s="22"/>
      <c r="BZ132" s="74"/>
      <c r="CA132" s="22"/>
      <c r="CB132" s="74"/>
      <c r="CC132" s="22"/>
      <c r="CD132" s="66"/>
      <c r="CE132" s="66"/>
      <c r="CF132" s="67"/>
      <c r="CG132" s="66"/>
      <c r="CH132" s="66"/>
      <c r="CI132" s="68"/>
      <c r="CJ132" s="74"/>
      <c r="CK132" s="22"/>
    </row>
    <row r="133" spans="2:89" ht="15" customHeight="1" x14ac:dyDescent="0.2">
      <c r="B133" s="1"/>
      <c r="C133" s="12"/>
      <c r="D133" s="17"/>
      <c r="E133" s="19"/>
      <c r="F133" s="74"/>
      <c r="G133" s="1"/>
      <c r="H133" s="1"/>
      <c r="I133" s="22"/>
      <c r="J133" s="74"/>
      <c r="K133" s="1"/>
      <c r="L133" s="1"/>
      <c r="M133" s="22"/>
      <c r="N133" s="74"/>
      <c r="O133" s="1"/>
      <c r="P133" s="1"/>
      <c r="Q133" s="22"/>
      <c r="R133" s="74"/>
      <c r="S133" s="22"/>
      <c r="T133" s="74"/>
      <c r="U133" s="22"/>
      <c r="V133" s="74"/>
      <c r="W133" s="22"/>
      <c r="X133" s="74"/>
      <c r="Y133" s="22"/>
      <c r="Z133" s="74"/>
      <c r="AA133" s="22"/>
      <c r="AB133" s="74"/>
      <c r="AC133" s="22"/>
      <c r="AD133" s="74"/>
      <c r="AE133" s="22"/>
      <c r="AF133" s="74"/>
      <c r="AG133" s="22"/>
      <c r="AH133" s="74"/>
      <c r="AI133" s="22"/>
      <c r="AJ133" s="74"/>
      <c r="AK133" s="22"/>
      <c r="AL133" s="74"/>
      <c r="AM133" s="22"/>
      <c r="AN133" s="74"/>
      <c r="AO133" s="22"/>
      <c r="AP133" s="74"/>
      <c r="AQ133" s="22"/>
      <c r="AR133" s="74"/>
      <c r="AS133" s="22"/>
      <c r="AT133" s="74"/>
      <c r="AU133" s="22"/>
      <c r="AV133" s="74"/>
      <c r="AW133" s="22"/>
      <c r="AX133" s="74"/>
      <c r="AY133" s="22"/>
      <c r="AZ133" s="74"/>
      <c r="BA133" s="22"/>
      <c r="BB133" s="74"/>
      <c r="BC133" s="22"/>
      <c r="BD133" s="74"/>
      <c r="BE133" s="22"/>
      <c r="BF133" s="74"/>
      <c r="BG133" s="22"/>
      <c r="BH133" s="74"/>
      <c r="BI133" s="1"/>
      <c r="BJ133" s="1"/>
      <c r="BK133" s="22"/>
      <c r="BL133" s="74"/>
      <c r="BM133" s="22"/>
      <c r="BN133" s="74"/>
      <c r="BO133" s="22"/>
      <c r="BP133" s="74"/>
      <c r="BQ133" s="22"/>
      <c r="BR133" s="74"/>
      <c r="BS133" s="22"/>
      <c r="BT133" s="74"/>
      <c r="BU133" s="22"/>
      <c r="BV133" s="74"/>
      <c r="BW133" s="22"/>
      <c r="BX133" s="74"/>
      <c r="BY133" s="22"/>
      <c r="BZ133" s="74"/>
      <c r="CA133" s="22"/>
      <c r="CB133" s="74"/>
      <c r="CC133" s="22"/>
      <c r="CD133" s="66"/>
      <c r="CE133" s="66"/>
      <c r="CF133" s="67"/>
      <c r="CG133" s="66"/>
      <c r="CH133" s="66"/>
      <c r="CI133" s="68"/>
      <c r="CJ133" s="74"/>
      <c r="CK133" s="22"/>
    </row>
    <row r="134" spans="2:89" ht="15" customHeight="1" x14ac:dyDescent="0.2">
      <c r="B134" s="1"/>
      <c r="C134" s="12"/>
      <c r="D134" s="17"/>
      <c r="E134" s="19"/>
      <c r="F134" s="74"/>
      <c r="G134" s="1"/>
      <c r="H134" s="1"/>
      <c r="I134" s="22"/>
      <c r="J134" s="74"/>
      <c r="K134" s="1"/>
      <c r="L134" s="1"/>
      <c r="M134" s="22"/>
      <c r="N134" s="74"/>
      <c r="O134" s="1"/>
      <c r="P134" s="1"/>
      <c r="Q134" s="22"/>
      <c r="R134" s="74"/>
      <c r="S134" s="22"/>
      <c r="T134" s="74"/>
      <c r="U134" s="22"/>
      <c r="V134" s="74"/>
      <c r="W134" s="22"/>
      <c r="X134" s="74"/>
      <c r="Y134" s="22"/>
      <c r="Z134" s="74"/>
      <c r="AA134" s="22"/>
      <c r="AB134" s="74"/>
      <c r="AC134" s="22"/>
      <c r="AD134" s="74"/>
      <c r="AE134" s="22"/>
      <c r="AF134" s="74"/>
      <c r="AG134" s="22"/>
      <c r="AH134" s="74"/>
      <c r="AI134" s="22"/>
      <c r="AJ134" s="74"/>
      <c r="AK134" s="22"/>
      <c r="AL134" s="74"/>
      <c r="AM134" s="22"/>
      <c r="AN134" s="74"/>
      <c r="AO134" s="22"/>
      <c r="AP134" s="74"/>
      <c r="AQ134" s="22"/>
      <c r="AR134" s="74"/>
      <c r="AS134" s="22"/>
      <c r="AT134" s="74"/>
      <c r="AU134" s="22"/>
      <c r="AV134" s="74"/>
      <c r="AW134" s="22"/>
      <c r="AX134" s="74"/>
      <c r="AY134" s="22"/>
      <c r="AZ134" s="74"/>
      <c r="BA134" s="22"/>
      <c r="BB134" s="74"/>
      <c r="BC134" s="22"/>
      <c r="BD134" s="74"/>
      <c r="BE134" s="22"/>
      <c r="BF134" s="74"/>
      <c r="BG134" s="22"/>
      <c r="BH134" s="74"/>
      <c r="BI134" s="1"/>
      <c r="BJ134" s="1"/>
      <c r="BK134" s="22"/>
      <c r="BL134" s="74"/>
      <c r="BM134" s="22"/>
      <c r="BN134" s="74"/>
      <c r="BO134" s="22"/>
      <c r="BP134" s="74"/>
      <c r="BQ134" s="22"/>
      <c r="BR134" s="74"/>
      <c r="BS134" s="22"/>
      <c r="BT134" s="74"/>
      <c r="BU134" s="22"/>
      <c r="BV134" s="74"/>
      <c r="BW134" s="22"/>
      <c r="BX134" s="74"/>
      <c r="BY134" s="22"/>
      <c r="BZ134" s="74"/>
      <c r="CA134" s="22"/>
      <c r="CB134" s="74"/>
      <c r="CC134" s="22"/>
      <c r="CD134" s="66"/>
      <c r="CE134" s="66"/>
      <c r="CF134" s="67"/>
      <c r="CG134" s="66"/>
      <c r="CH134" s="66"/>
      <c r="CI134" s="68"/>
      <c r="CJ134" s="74"/>
      <c r="CK134" s="22"/>
    </row>
    <row r="135" spans="2:89" ht="15" customHeight="1" x14ac:dyDescent="0.2">
      <c r="B135" s="1"/>
      <c r="C135" s="12"/>
      <c r="D135" s="17"/>
      <c r="E135" s="19"/>
      <c r="F135" s="74"/>
      <c r="G135" s="1"/>
      <c r="H135" s="1"/>
      <c r="I135" s="22"/>
      <c r="J135" s="74"/>
      <c r="K135" s="1"/>
      <c r="L135" s="1"/>
      <c r="M135" s="22"/>
      <c r="N135" s="74"/>
      <c r="O135" s="1"/>
      <c r="P135" s="1"/>
      <c r="Q135" s="22"/>
      <c r="R135" s="74"/>
      <c r="S135" s="22"/>
      <c r="T135" s="74"/>
      <c r="U135" s="22"/>
      <c r="V135" s="74"/>
      <c r="W135" s="22"/>
      <c r="X135" s="74"/>
      <c r="Y135" s="22"/>
      <c r="Z135" s="74"/>
      <c r="AA135" s="22"/>
      <c r="AB135" s="74"/>
      <c r="AC135" s="22"/>
      <c r="AD135" s="74"/>
      <c r="AE135" s="22"/>
      <c r="AF135" s="74"/>
      <c r="AG135" s="22"/>
      <c r="AH135" s="74"/>
      <c r="AI135" s="22"/>
      <c r="AJ135" s="74"/>
      <c r="AK135" s="22"/>
      <c r="AL135" s="74"/>
      <c r="AM135" s="22"/>
      <c r="AN135" s="74"/>
      <c r="AO135" s="22"/>
      <c r="AP135" s="74"/>
      <c r="AQ135" s="22"/>
      <c r="AR135" s="74"/>
      <c r="AS135" s="22"/>
      <c r="AT135" s="74"/>
      <c r="AU135" s="22"/>
      <c r="AV135" s="74"/>
      <c r="AW135" s="22"/>
      <c r="AX135" s="74"/>
      <c r="AY135" s="22"/>
      <c r="AZ135" s="74"/>
      <c r="BA135" s="22"/>
      <c r="BB135" s="74"/>
      <c r="BC135" s="22"/>
      <c r="BD135" s="74"/>
      <c r="BE135" s="22"/>
      <c r="BF135" s="74"/>
      <c r="BG135" s="22"/>
      <c r="BH135" s="74"/>
      <c r="BI135" s="1"/>
      <c r="BJ135" s="1"/>
      <c r="BK135" s="22"/>
      <c r="BL135" s="74"/>
      <c r="BM135" s="22"/>
      <c r="BN135" s="74"/>
      <c r="BO135" s="22"/>
      <c r="BP135" s="74"/>
      <c r="BQ135" s="22"/>
      <c r="BR135" s="74"/>
      <c r="BS135" s="22"/>
      <c r="BT135" s="74"/>
      <c r="BU135" s="22"/>
      <c r="BV135" s="74"/>
      <c r="BW135" s="22"/>
      <c r="BX135" s="74"/>
      <c r="BY135" s="22"/>
      <c r="BZ135" s="74"/>
      <c r="CA135" s="22"/>
      <c r="CB135" s="74"/>
      <c r="CC135" s="22"/>
      <c r="CD135" s="66"/>
      <c r="CE135" s="66"/>
      <c r="CF135" s="67"/>
      <c r="CG135" s="66"/>
      <c r="CH135" s="66"/>
      <c r="CI135" s="68"/>
      <c r="CJ135" s="74"/>
      <c r="CK135" s="22"/>
    </row>
    <row r="136" spans="2:89" ht="15" customHeight="1" x14ac:dyDescent="0.2">
      <c r="B136" s="1"/>
      <c r="C136" s="12"/>
      <c r="D136" s="17"/>
      <c r="E136" s="19"/>
      <c r="F136" s="74"/>
      <c r="G136" s="1"/>
      <c r="H136" s="1"/>
      <c r="I136" s="22"/>
      <c r="J136" s="74"/>
      <c r="K136" s="1"/>
      <c r="L136" s="1"/>
      <c r="M136" s="22"/>
      <c r="N136" s="74"/>
      <c r="O136" s="1"/>
      <c r="P136" s="1"/>
      <c r="Q136" s="22"/>
      <c r="R136" s="74"/>
      <c r="S136" s="22"/>
      <c r="T136" s="74"/>
      <c r="U136" s="22"/>
      <c r="V136" s="74"/>
      <c r="W136" s="22"/>
      <c r="X136" s="74"/>
      <c r="Y136" s="22"/>
      <c r="Z136" s="74"/>
      <c r="AA136" s="22"/>
      <c r="AB136" s="74"/>
      <c r="AC136" s="22"/>
      <c r="AD136" s="74"/>
      <c r="AE136" s="22"/>
      <c r="AF136" s="74"/>
      <c r="AG136" s="22"/>
      <c r="AH136" s="74"/>
      <c r="AI136" s="22"/>
      <c r="AJ136" s="74"/>
      <c r="AK136" s="22"/>
      <c r="AL136" s="74"/>
      <c r="AM136" s="22"/>
      <c r="AN136" s="74"/>
      <c r="AO136" s="22"/>
      <c r="AP136" s="74"/>
      <c r="AQ136" s="22"/>
      <c r="AR136" s="74"/>
      <c r="AS136" s="22"/>
      <c r="AT136" s="74"/>
      <c r="AU136" s="22"/>
      <c r="AV136" s="74"/>
      <c r="AW136" s="22"/>
      <c r="AX136" s="74"/>
      <c r="AY136" s="22"/>
      <c r="AZ136" s="74"/>
      <c r="BA136" s="22"/>
      <c r="BB136" s="74"/>
      <c r="BC136" s="22"/>
      <c r="BD136" s="74"/>
      <c r="BE136" s="22"/>
      <c r="BF136" s="74"/>
      <c r="BG136" s="22"/>
      <c r="BH136" s="74"/>
      <c r="BI136" s="1"/>
      <c r="BJ136" s="1"/>
      <c r="BK136" s="22"/>
      <c r="BL136" s="74"/>
      <c r="BM136" s="22"/>
      <c r="BN136" s="74"/>
      <c r="BO136" s="22"/>
      <c r="BP136" s="74"/>
      <c r="BQ136" s="22"/>
      <c r="BR136" s="74"/>
      <c r="BS136" s="22"/>
      <c r="BT136" s="74"/>
      <c r="BU136" s="22"/>
      <c r="BV136" s="74"/>
      <c r="BW136" s="22"/>
      <c r="BX136" s="74"/>
      <c r="BY136" s="22"/>
      <c r="BZ136" s="74"/>
      <c r="CA136" s="22"/>
      <c r="CB136" s="74"/>
      <c r="CC136" s="22"/>
      <c r="CD136" s="66"/>
      <c r="CE136" s="66"/>
      <c r="CF136" s="67"/>
      <c r="CG136" s="66"/>
      <c r="CH136" s="66"/>
      <c r="CI136" s="68"/>
      <c r="CJ136" s="74"/>
      <c r="CK136" s="22"/>
    </row>
    <row r="137" spans="2:89" ht="15" customHeight="1" x14ac:dyDescent="0.2">
      <c r="B137" s="1"/>
      <c r="C137" s="12"/>
      <c r="D137" s="17"/>
      <c r="E137" s="19"/>
      <c r="F137" s="74"/>
      <c r="G137" s="1"/>
      <c r="H137" s="1"/>
      <c r="I137" s="22"/>
      <c r="J137" s="74"/>
      <c r="K137" s="1"/>
      <c r="L137" s="1"/>
      <c r="M137" s="22"/>
      <c r="N137" s="74"/>
      <c r="O137" s="1"/>
      <c r="P137" s="1"/>
      <c r="Q137" s="22"/>
      <c r="R137" s="74"/>
      <c r="S137" s="22"/>
      <c r="T137" s="74"/>
      <c r="U137" s="22"/>
      <c r="V137" s="74"/>
      <c r="W137" s="22"/>
      <c r="X137" s="74"/>
      <c r="Y137" s="22"/>
      <c r="Z137" s="74"/>
      <c r="AA137" s="22"/>
      <c r="AB137" s="74"/>
      <c r="AC137" s="22"/>
      <c r="AD137" s="74"/>
      <c r="AE137" s="22"/>
      <c r="AF137" s="74"/>
      <c r="AG137" s="22"/>
      <c r="AH137" s="74"/>
      <c r="AI137" s="22"/>
      <c r="AJ137" s="74"/>
      <c r="AK137" s="22"/>
      <c r="AL137" s="74"/>
      <c r="AM137" s="22"/>
      <c r="AN137" s="74"/>
      <c r="AO137" s="22"/>
      <c r="AP137" s="74"/>
      <c r="AQ137" s="22"/>
      <c r="AR137" s="74"/>
      <c r="AS137" s="22"/>
      <c r="AT137" s="74"/>
      <c r="AU137" s="22"/>
      <c r="AV137" s="74"/>
      <c r="AW137" s="22"/>
      <c r="AX137" s="74"/>
      <c r="AY137" s="22"/>
      <c r="AZ137" s="74"/>
      <c r="BA137" s="22"/>
      <c r="BB137" s="74"/>
      <c r="BC137" s="22"/>
      <c r="BD137" s="74"/>
      <c r="BE137" s="22"/>
      <c r="BF137" s="74"/>
      <c r="BG137" s="22"/>
      <c r="BH137" s="74"/>
      <c r="BI137" s="1"/>
      <c r="BJ137" s="1"/>
      <c r="BK137" s="22"/>
      <c r="BL137" s="74"/>
      <c r="BM137" s="22"/>
      <c r="BN137" s="74"/>
      <c r="BO137" s="22"/>
      <c r="BP137" s="74"/>
      <c r="BQ137" s="22"/>
      <c r="BR137" s="74"/>
      <c r="BS137" s="22"/>
      <c r="BT137" s="74"/>
      <c r="BU137" s="22"/>
      <c r="BV137" s="74"/>
      <c r="BW137" s="22"/>
      <c r="BX137" s="74"/>
      <c r="BY137" s="22"/>
      <c r="BZ137" s="74"/>
      <c r="CA137" s="22"/>
      <c r="CB137" s="74"/>
      <c r="CC137" s="22"/>
      <c r="CD137" s="66"/>
      <c r="CE137" s="66"/>
      <c r="CF137" s="67"/>
      <c r="CG137" s="66"/>
      <c r="CH137" s="66"/>
      <c r="CI137" s="68"/>
      <c r="CJ137" s="74"/>
      <c r="CK137" s="22"/>
    </row>
    <row r="138" spans="2:89" ht="15" customHeight="1" x14ac:dyDescent="0.2">
      <c r="B138" s="1"/>
      <c r="C138" s="12"/>
      <c r="D138" s="17"/>
      <c r="E138" s="19"/>
      <c r="F138" s="74"/>
      <c r="G138" s="1"/>
      <c r="H138" s="1"/>
      <c r="I138" s="22"/>
      <c r="J138" s="74"/>
      <c r="K138" s="1"/>
      <c r="L138" s="1"/>
      <c r="M138" s="22"/>
      <c r="N138" s="74"/>
      <c r="O138" s="1"/>
      <c r="P138" s="1"/>
      <c r="Q138" s="22"/>
      <c r="R138" s="74"/>
      <c r="S138" s="22"/>
      <c r="T138" s="74"/>
      <c r="U138" s="22"/>
      <c r="V138" s="74"/>
      <c r="W138" s="22"/>
      <c r="X138" s="74"/>
      <c r="Y138" s="22"/>
      <c r="Z138" s="74"/>
      <c r="AA138" s="22"/>
      <c r="AB138" s="74"/>
      <c r="AC138" s="22"/>
      <c r="AD138" s="74"/>
      <c r="AE138" s="22"/>
      <c r="AF138" s="74"/>
      <c r="AG138" s="22"/>
      <c r="AH138" s="74"/>
      <c r="AI138" s="22"/>
      <c r="AJ138" s="74"/>
      <c r="AK138" s="22"/>
      <c r="AL138" s="74"/>
      <c r="AM138" s="22"/>
      <c r="AN138" s="74"/>
      <c r="AO138" s="22"/>
      <c r="AP138" s="74"/>
      <c r="AQ138" s="22"/>
      <c r="AR138" s="74"/>
      <c r="AS138" s="22"/>
      <c r="AT138" s="74"/>
      <c r="AU138" s="22"/>
      <c r="AV138" s="74"/>
      <c r="AW138" s="22"/>
      <c r="AX138" s="74"/>
      <c r="AY138" s="22"/>
      <c r="AZ138" s="74"/>
      <c r="BA138" s="22"/>
      <c r="BB138" s="74"/>
      <c r="BC138" s="22"/>
      <c r="BD138" s="74"/>
      <c r="BE138" s="22"/>
      <c r="BF138" s="74"/>
      <c r="BG138" s="22"/>
      <c r="BH138" s="74"/>
      <c r="BI138" s="1"/>
      <c r="BJ138" s="1"/>
      <c r="BK138" s="22"/>
      <c r="BL138" s="74"/>
      <c r="BM138" s="22"/>
      <c r="BN138" s="74"/>
      <c r="BO138" s="22"/>
      <c r="BP138" s="74"/>
      <c r="BQ138" s="22"/>
      <c r="BR138" s="74"/>
      <c r="BS138" s="22"/>
      <c r="BT138" s="74"/>
      <c r="BU138" s="22"/>
      <c r="BV138" s="74"/>
      <c r="BW138" s="22"/>
      <c r="BX138" s="74"/>
      <c r="BY138" s="22"/>
      <c r="BZ138" s="74"/>
      <c r="CA138" s="22"/>
      <c r="CB138" s="74"/>
      <c r="CC138" s="22"/>
      <c r="CD138" s="66"/>
      <c r="CE138" s="66"/>
      <c r="CF138" s="67"/>
      <c r="CG138" s="66"/>
      <c r="CH138" s="66"/>
      <c r="CI138" s="68"/>
      <c r="CJ138" s="74"/>
      <c r="CK138" s="22"/>
    </row>
    <row r="139" spans="2:89" ht="15" customHeight="1" x14ac:dyDescent="0.2">
      <c r="B139" s="1"/>
      <c r="C139" s="12"/>
      <c r="D139" s="17"/>
      <c r="E139" s="19"/>
      <c r="F139" s="74"/>
      <c r="G139" s="1"/>
      <c r="H139" s="1"/>
      <c r="I139" s="22"/>
      <c r="J139" s="74"/>
      <c r="K139" s="1"/>
      <c r="L139" s="1"/>
      <c r="M139" s="22"/>
      <c r="N139" s="74"/>
      <c r="O139" s="1"/>
      <c r="P139" s="1"/>
      <c r="Q139" s="22"/>
      <c r="R139" s="74"/>
      <c r="S139" s="22"/>
      <c r="T139" s="74"/>
      <c r="U139" s="22"/>
      <c r="V139" s="74"/>
      <c r="W139" s="22"/>
      <c r="X139" s="74"/>
      <c r="Y139" s="22"/>
      <c r="Z139" s="74"/>
      <c r="AA139" s="22"/>
      <c r="AB139" s="74"/>
      <c r="AC139" s="22"/>
      <c r="AD139" s="74"/>
      <c r="AE139" s="22"/>
      <c r="AF139" s="74"/>
      <c r="AG139" s="22"/>
      <c r="AH139" s="74"/>
      <c r="AI139" s="22"/>
      <c r="AJ139" s="74"/>
      <c r="AK139" s="22"/>
      <c r="AL139" s="74"/>
      <c r="AM139" s="22"/>
      <c r="AN139" s="74"/>
      <c r="AO139" s="22"/>
      <c r="AP139" s="74"/>
      <c r="AQ139" s="22"/>
      <c r="AR139" s="74"/>
      <c r="AS139" s="22"/>
      <c r="AT139" s="74"/>
      <c r="AU139" s="22"/>
      <c r="AV139" s="74"/>
      <c r="AW139" s="22"/>
      <c r="AX139" s="74"/>
      <c r="AY139" s="22"/>
      <c r="AZ139" s="74"/>
      <c r="BA139" s="22"/>
      <c r="BB139" s="74"/>
      <c r="BC139" s="22"/>
      <c r="BD139" s="74"/>
      <c r="BE139" s="22"/>
      <c r="BF139" s="74"/>
      <c r="BG139" s="22"/>
      <c r="BH139" s="74"/>
      <c r="BI139" s="1"/>
      <c r="BJ139" s="1"/>
      <c r="BK139" s="22"/>
      <c r="BL139" s="74"/>
      <c r="BM139" s="22"/>
      <c r="BN139" s="74"/>
      <c r="BO139" s="22"/>
      <c r="BP139" s="74"/>
      <c r="BQ139" s="22"/>
      <c r="BR139" s="74"/>
      <c r="BS139" s="22"/>
      <c r="BT139" s="74"/>
      <c r="BU139" s="22"/>
      <c r="BV139" s="74"/>
      <c r="BW139" s="22"/>
      <c r="BX139" s="74"/>
      <c r="BY139" s="22"/>
      <c r="BZ139" s="74"/>
      <c r="CA139" s="22"/>
      <c r="CB139" s="74"/>
      <c r="CC139" s="22"/>
      <c r="CD139" s="66"/>
      <c r="CE139" s="66"/>
      <c r="CF139" s="67"/>
      <c r="CG139" s="66"/>
      <c r="CH139" s="66"/>
      <c r="CI139" s="68"/>
      <c r="CJ139" s="74"/>
      <c r="CK139" s="22"/>
    </row>
    <row r="140" spans="2:89" ht="15" customHeight="1" x14ac:dyDescent="0.2">
      <c r="B140" s="1"/>
      <c r="C140" s="12"/>
      <c r="D140" s="17"/>
      <c r="E140" s="19"/>
      <c r="F140" s="74"/>
      <c r="G140" s="1"/>
      <c r="H140" s="1"/>
      <c r="I140" s="22"/>
      <c r="J140" s="74"/>
      <c r="K140" s="1"/>
      <c r="L140" s="1"/>
      <c r="M140" s="22"/>
      <c r="N140" s="74"/>
      <c r="O140" s="1"/>
      <c r="P140" s="1"/>
      <c r="Q140" s="22"/>
      <c r="R140" s="74"/>
      <c r="S140" s="22"/>
      <c r="T140" s="74"/>
      <c r="U140" s="22"/>
      <c r="V140" s="74"/>
      <c r="W140" s="22"/>
      <c r="X140" s="74"/>
      <c r="Y140" s="22"/>
      <c r="Z140" s="74"/>
      <c r="AA140" s="22"/>
      <c r="AB140" s="74"/>
      <c r="AC140" s="22"/>
      <c r="AD140" s="74"/>
      <c r="AE140" s="22"/>
      <c r="AF140" s="74"/>
      <c r="AG140" s="22"/>
      <c r="AH140" s="74"/>
      <c r="AI140" s="22"/>
      <c r="AJ140" s="74"/>
      <c r="AK140" s="22"/>
      <c r="AL140" s="74"/>
      <c r="AM140" s="22"/>
      <c r="AN140" s="74"/>
      <c r="AO140" s="22"/>
      <c r="AP140" s="74"/>
      <c r="AQ140" s="22"/>
      <c r="AR140" s="74"/>
      <c r="AS140" s="22"/>
      <c r="AT140" s="74"/>
      <c r="AU140" s="22"/>
      <c r="AV140" s="74"/>
      <c r="AW140" s="22"/>
      <c r="AX140" s="74"/>
      <c r="AY140" s="22"/>
      <c r="AZ140" s="74"/>
      <c r="BA140" s="22"/>
      <c r="BB140" s="74"/>
      <c r="BC140" s="22"/>
      <c r="BD140" s="74"/>
      <c r="BE140" s="22"/>
      <c r="BF140" s="74"/>
      <c r="BG140" s="22"/>
      <c r="BH140" s="74"/>
      <c r="BI140" s="1"/>
      <c r="BJ140" s="1"/>
      <c r="BK140" s="22"/>
      <c r="BL140" s="74"/>
      <c r="BM140" s="22"/>
      <c r="BN140" s="74"/>
      <c r="BO140" s="22"/>
      <c r="BP140" s="74"/>
      <c r="BQ140" s="22"/>
      <c r="BR140" s="74"/>
      <c r="BS140" s="22"/>
      <c r="BT140" s="74"/>
      <c r="BU140" s="22"/>
      <c r="BV140" s="74"/>
      <c r="BW140" s="22"/>
      <c r="BX140" s="74"/>
      <c r="BY140" s="22"/>
      <c r="BZ140" s="74"/>
      <c r="CA140" s="22"/>
      <c r="CB140" s="74"/>
      <c r="CC140" s="22"/>
      <c r="CD140" s="66"/>
      <c r="CE140" s="66"/>
      <c r="CF140" s="67"/>
      <c r="CG140" s="66"/>
      <c r="CH140" s="66"/>
      <c r="CI140" s="68"/>
      <c r="CJ140" s="74"/>
      <c r="CK140" s="22"/>
    </row>
    <row r="141" spans="2:89" ht="15" customHeight="1" x14ac:dyDescent="0.2">
      <c r="B141" s="1"/>
      <c r="C141" s="12"/>
      <c r="D141" s="17"/>
      <c r="E141" s="19"/>
      <c r="F141" s="74"/>
      <c r="G141" s="1"/>
      <c r="H141" s="1"/>
      <c r="I141" s="22"/>
      <c r="J141" s="74"/>
      <c r="K141" s="1"/>
      <c r="L141" s="1"/>
      <c r="M141" s="22"/>
      <c r="N141" s="74"/>
      <c r="O141" s="1"/>
      <c r="P141" s="1"/>
      <c r="Q141" s="22"/>
      <c r="R141" s="74"/>
      <c r="S141" s="22"/>
      <c r="T141" s="74"/>
      <c r="U141" s="22"/>
      <c r="V141" s="74"/>
      <c r="W141" s="22"/>
      <c r="X141" s="74"/>
      <c r="Y141" s="22"/>
      <c r="Z141" s="74"/>
      <c r="AA141" s="22"/>
      <c r="AB141" s="74"/>
      <c r="AC141" s="22"/>
      <c r="AD141" s="74"/>
      <c r="AE141" s="22"/>
      <c r="AF141" s="74"/>
      <c r="AG141" s="22"/>
      <c r="AH141" s="74"/>
      <c r="AI141" s="22"/>
      <c r="AJ141" s="74"/>
      <c r="AK141" s="22"/>
      <c r="AL141" s="74"/>
      <c r="AM141" s="22"/>
      <c r="AN141" s="74"/>
      <c r="AO141" s="22"/>
      <c r="AP141" s="74"/>
      <c r="AQ141" s="22"/>
      <c r="AR141" s="74"/>
      <c r="AS141" s="22"/>
      <c r="AT141" s="74"/>
      <c r="AU141" s="22"/>
      <c r="AV141" s="74"/>
      <c r="AW141" s="22"/>
      <c r="AX141" s="74"/>
      <c r="AY141" s="22"/>
      <c r="AZ141" s="74"/>
      <c r="BA141" s="22"/>
      <c r="BB141" s="74"/>
      <c r="BC141" s="22"/>
      <c r="BD141" s="74"/>
      <c r="BE141" s="22"/>
      <c r="BF141" s="74"/>
      <c r="BG141" s="22"/>
      <c r="BH141" s="74"/>
      <c r="BI141" s="1"/>
      <c r="BJ141" s="1"/>
      <c r="BK141" s="22"/>
      <c r="BL141" s="74"/>
      <c r="BM141" s="22"/>
      <c r="BN141" s="74"/>
      <c r="BO141" s="22"/>
      <c r="BP141" s="74"/>
      <c r="BQ141" s="22"/>
      <c r="BR141" s="74"/>
      <c r="BS141" s="22"/>
      <c r="BT141" s="74"/>
      <c r="BU141" s="22"/>
      <c r="BV141" s="74"/>
      <c r="BW141" s="22"/>
      <c r="BX141" s="74"/>
      <c r="BY141" s="22"/>
      <c r="BZ141" s="74"/>
      <c r="CA141" s="22"/>
      <c r="CB141" s="74"/>
      <c r="CC141" s="22"/>
      <c r="CD141" s="66"/>
      <c r="CE141" s="66"/>
      <c r="CF141" s="67"/>
      <c r="CG141" s="66"/>
      <c r="CH141" s="66"/>
      <c r="CI141" s="68"/>
      <c r="CJ141" s="74"/>
      <c r="CK141" s="22"/>
    </row>
    <row r="142" spans="2:89" ht="15" customHeight="1" x14ac:dyDescent="0.2">
      <c r="B142" s="1"/>
      <c r="C142" s="12"/>
      <c r="D142" s="17"/>
      <c r="E142" s="19"/>
      <c r="F142" s="74"/>
      <c r="G142" s="1"/>
      <c r="H142" s="1"/>
      <c r="I142" s="22"/>
      <c r="J142" s="74"/>
      <c r="K142" s="1"/>
      <c r="L142" s="1"/>
      <c r="M142" s="22"/>
      <c r="N142" s="74"/>
      <c r="O142" s="1"/>
      <c r="P142" s="1"/>
      <c r="Q142" s="22"/>
      <c r="R142" s="74"/>
      <c r="S142" s="22"/>
      <c r="T142" s="74"/>
      <c r="U142" s="22"/>
      <c r="V142" s="74"/>
      <c r="W142" s="22"/>
      <c r="X142" s="74"/>
      <c r="Y142" s="22"/>
      <c r="Z142" s="74"/>
      <c r="AA142" s="22"/>
      <c r="AB142" s="74"/>
      <c r="AC142" s="22"/>
      <c r="AD142" s="74"/>
      <c r="AE142" s="22"/>
      <c r="AF142" s="74"/>
      <c r="AG142" s="22"/>
      <c r="AH142" s="74"/>
      <c r="AI142" s="22"/>
      <c r="AJ142" s="74"/>
      <c r="AK142" s="22"/>
      <c r="AL142" s="74"/>
      <c r="AM142" s="22"/>
      <c r="AN142" s="74"/>
      <c r="AO142" s="22"/>
      <c r="AP142" s="74"/>
      <c r="AQ142" s="22"/>
      <c r="AR142" s="74"/>
      <c r="AS142" s="22"/>
      <c r="AT142" s="74"/>
      <c r="AU142" s="22"/>
      <c r="AV142" s="74"/>
      <c r="AW142" s="22"/>
      <c r="AX142" s="74"/>
      <c r="AY142" s="22"/>
      <c r="AZ142" s="74"/>
      <c r="BA142" s="22"/>
      <c r="BB142" s="74"/>
      <c r="BC142" s="22"/>
      <c r="BD142" s="74"/>
      <c r="BE142" s="22"/>
      <c r="BF142" s="74"/>
      <c r="BG142" s="22"/>
      <c r="BH142" s="74"/>
      <c r="BI142" s="1"/>
      <c r="BJ142" s="1"/>
      <c r="BK142" s="22"/>
      <c r="BL142" s="74"/>
      <c r="BM142" s="22"/>
      <c r="BN142" s="74"/>
      <c r="BO142" s="22"/>
      <c r="BP142" s="74"/>
      <c r="BQ142" s="22"/>
      <c r="BR142" s="74"/>
      <c r="BS142" s="22"/>
      <c r="BT142" s="74"/>
      <c r="BU142" s="22"/>
      <c r="BV142" s="74"/>
      <c r="BW142" s="22"/>
      <c r="BX142" s="74"/>
      <c r="BY142" s="22"/>
      <c r="BZ142" s="74"/>
      <c r="CA142" s="22"/>
      <c r="CB142" s="74"/>
      <c r="CC142" s="22"/>
      <c r="CD142" s="66"/>
      <c r="CE142" s="66"/>
      <c r="CF142" s="67"/>
      <c r="CG142" s="66"/>
      <c r="CH142" s="66"/>
      <c r="CI142" s="68"/>
      <c r="CJ142" s="74"/>
      <c r="CK142" s="22"/>
    </row>
    <row r="143" spans="2:89" ht="15" customHeight="1" x14ac:dyDescent="0.2">
      <c r="B143" s="1"/>
      <c r="C143" s="12"/>
      <c r="D143" s="17"/>
      <c r="E143" s="19"/>
      <c r="F143" s="74"/>
      <c r="G143" s="1"/>
      <c r="H143" s="1"/>
      <c r="I143" s="22"/>
      <c r="J143" s="74"/>
      <c r="K143" s="1"/>
      <c r="L143" s="1"/>
      <c r="M143" s="22"/>
      <c r="N143" s="74"/>
      <c r="O143" s="1"/>
      <c r="P143" s="1"/>
      <c r="Q143" s="22"/>
      <c r="R143" s="74"/>
      <c r="S143" s="22"/>
      <c r="T143" s="74"/>
      <c r="U143" s="22"/>
      <c r="V143" s="74"/>
      <c r="W143" s="22"/>
      <c r="X143" s="74"/>
      <c r="Y143" s="22"/>
      <c r="Z143" s="74"/>
      <c r="AA143" s="22"/>
      <c r="AB143" s="74"/>
      <c r="AC143" s="22"/>
      <c r="AD143" s="74"/>
      <c r="AE143" s="22"/>
      <c r="AF143" s="74"/>
      <c r="AG143" s="22"/>
      <c r="AH143" s="74"/>
      <c r="AI143" s="22"/>
      <c r="AJ143" s="74"/>
      <c r="AK143" s="22"/>
      <c r="AL143" s="74"/>
      <c r="AM143" s="22"/>
      <c r="AN143" s="74"/>
      <c r="AO143" s="22"/>
      <c r="AP143" s="74"/>
      <c r="AQ143" s="22"/>
      <c r="AR143" s="74"/>
      <c r="AS143" s="22"/>
      <c r="AT143" s="74"/>
      <c r="AU143" s="22"/>
      <c r="AV143" s="74"/>
      <c r="AW143" s="22"/>
      <c r="AX143" s="74"/>
      <c r="AY143" s="22"/>
      <c r="AZ143" s="74"/>
      <c r="BA143" s="22"/>
      <c r="BB143" s="74"/>
      <c r="BC143" s="22"/>
      <c r="BD143" s="74"/>
      <c r="BE143" s="22"/>
      <c r="BF143" s="74"/>
      <c r="BG143" s="22"/>
      <c r="BH143" s="74"/>
      <c r="BI143" s="1"/>
      <c r="BJ143" s="1"/>
      <c r="BK143" s="22"/>
      <c r="BL143" s="74"/>
      <c r="BM143" s="22"/>
      <c r="BN143" s="74"/>
      <c r="BO143" s="22"/>
      <c r="BP143" s="74"/>
      <c r="BQ143" s="22"/>
      <c r="BR143" s="74"/>
      <c r="BS143" s="22"/>
      <c r="BT143" s="74"/>
      <c r="BU143" s="22"/>
      <c r="BV143" s="74"/>
      <c r="BW143" s="22"/>
      <c r="BX143" s="74"/>
      <c r="BY143" s="22"/>
      <c r="BZ143" s="74"/>
      <c r="CA143" s="22"/>
      <c r="CB143" s="74"/>
      <c r="CC143" s="22"/>
      <c r="CD143" s="66"/>
      <c r="CE143" s="66"/>
      <c r="CF143" s="67"/>
      <c r="CG143" s="66"/>
      <c r="CH143" s="66"/>
      <c r="CI143" s="68"/>
      <c r="CJ143" s="74"/>
      <c r="CK143" s="22"/>
    </row>
    <row r="144" spans="2:89" ht="15" customHeight="1" x14ac:dyDescent="0.2">
      <c r="B144" s="1"/>
      <c r="C144" s="12"/>
      <c r="D144" s="17"/>
      <c r="E144" s="19"/>
      <c r="F144" s="74"/>
      <c r="G144" s="1"/>
      <c r="H144" s="1"/>
      <c r="I144" s="22"/>
      <c r="J144" s="74"/>
      <c r="K144" s="1"/>
      <c r="L144" s="1"/>
      <c r="M144" s="22"/>
      <c r="N144" s="74"/>
      <c r="O144" s="1"/>
      <c r="P144" s="1"/>
      <c r="Q144" s="22"/>
      <c r="R144" s="74"/>
      <c r="S144" s="22"/>
      <c r="T144" s="74"/>
      <c r="U144" s="22"/>
      <c r="V144" s="74"/>
      <c r="W144" s="22"/>
      <c r="X144" s="74"/>
      <c r="Y144" s="22"/>
      <c r="Z144" s="74"/>
      <c r="AA144" s="22"/>
      <c r="AB144" s="74"/>
      <c r="AC144" s="22"/>
      <c r="AD144" s="74"/>
      <c r="AE144" s="22"/>
      <c r="AF144" s="74"/>
      <c r="AG144" s="22"/>
      <c r="AH144" s="74"/>
      <c r="AI144" s="22"/>
      <c r="AJ144" s="74"/>
      <c r="AK144" s="22"/>
      <c r="AL144" s="74"/>
      <c r="AM144" s="22"/>
      <c r="AN144" s="74"/>
      <c r="AO144" s="22"/>
      <c r="AP144" s="74"/>
      <c r="AQ144" s="22"/>
      <c r="AR144" s="74"/>
      <c r="AS144" s="22"/>
      <c r="AT144" s="74"/>
      <c r="AU144" s="22"/>
      <c r="AV144" s="74"/>
      <c r="AW144" s="22"/>
      <c r="AX144" s="74"/>
      <c r="AY144" s="22"/>
      <c r="AZ144" s="74"/>
      <c r="BA144" s="22"/>
      <c r="BB144" s="74"/>
      <c r="BC144" s="22"/>
      <c r="BD144" s="74"/>
      <c r="BE144" s="22"/>
      <c r="BF144" s="74"/>
      <c r="BG144" s="22"/>
      <c r="BH144" s="74"/>
      <c r="BI144" s="1"/>
      <c r="BJ144" s="1"/>
      <c r="BK144" s="22"/>
      <c r="BL144" s="74"/>
      <c r="BM144" s="22"/>
      <c r="BN144" s="74"/>
      <c r="BO144" s="22"/>
      <c r="BP144" s="74"/>
      <c r="BQ144" s="22"/>
      <c r="BR144" s="74"/>
      <c r="BS144" s="22"/>
      <c r="BT144" s="74"/>
      <c r="BU144" s="22"/>
      <c r="BV144" s="74"/>
      <c r="BW144" s="22"/>
      <c r="BX144" s="74"/>
      <c r="BY144" s="22"/>
      <c r="BZ144" s="74"/>
      <c r="CA144" s="22"/>
      <c r="CB144" s="74"/>
      <c r="CC144" s="22"/>
      <c r="CD144" s="66"/>
      <c r="CE144" s="66"/>
      <c r="CF144" s="67"/>
      <c r="CG144" s="66"/>
      <c r="CH144" s="66"/>
      <c r="CI144" s="68"/>
      <c r="CJ144" s="74"/>
      <c r="CK144" s="22"/>
    </row>
    <row r="145" spans="2:89" ht="15" customHeight="1" x14ac:dyDescent="0.2">
      <c r="B145" s="1"/>
      <c r="C145" s="12"/>
      <c r="D145" s="17"/>
      <c r="E145" s="19"/>
      <c r="F145" s="74"/>
      <c r="G145" s="1"/>
      <c r="H145" s="1"/>
      <c r="I145" s="22"/>
      <c r="J145" s="74"/>
      <c r="K145" s="1"/>
      <c r="L145" s="1"/>
      <c r="M145" s="22"/>
      <c r="N145" s="74"/>
      <c r="O145" s="1"/>
      <c r="P145" s="1"/>
      <c r="Q145" s="22"/>
      <c r="R145" s="74"/>
      <c r="S145" s="22"/>
      <c r="T145" s="74"/>
      <c r="U145" s="22"/>
      <c r="V145" s="74"/>
      <c r="W145" s="22"/>
      <c r="X145" s="74"/>
      <c r="Y145" s="22"/>
      <c r="Z145" s="74"/>
      <c r="AA145" s="22"/>
      <c r="AB145" s="74"/>
      <c r="AC145" s="22"/>
      <c r="AD145" s="74"/>
      <c r="AE145" s="22"/>
      <c r="AF145" s="74"/>
      <c r="AG145" s="22"/>
      <c r="AH145" s="74"/>
      <c r="AI145" s="22"/>
      <c r="AJ145" s="74"/>
      <c r="AK145" s="22"/>
      <c r="AL145" s="74"/>
      <c r="AM145" s="22"/>
      <c r="AN145" s="74"/>
      <c r="AO145" s="22"/>
      <c r="AP145" s="74"/>
      <c r="AQ145" s="22"/>
      <c r="AR145" s="74"/>
      <c r="AS145" s="22"/>
      <c r="AT145" s="74"/>
      <c r="AU145" s="22"/>
      <c r="AV145" s="74"/>
      <c r="AW145" s="22"/>
      <c r="AX145" s="74"/>
      <c r="AY145" s="22"/>
      <c r="AZ145" s="74"/>
      <c r="BA145" s="22"/>
      <c r="BB145" s="74"/>
      <c r="BC145" s="22"/>
      <c r="BD145" s="74"/>
      <c r="BE145" s="22"/>
      <c r="BF145" s="74"/>
      <c r="BG145" s="22"/>
      <c r="BH145" s="74"/>
      <c r="BI145" s="1"/>
      <c r="BJ145" s="1"/>
      <c r="BK145" s="22"/>
      <c r="BL145" s="74"/>
      <c r="BM145" s="22"/>
      <c r="BN145" s="74"/>
      <c r="BO145" s="22"/>
      <c r="BP145" s="74"/>
      <c r="BQ145" s="22"/>
      <c r="BR145" s="74"/>
      <c r="BS145" s="22"/>
      <c r="BT145" s="74"/>
      <c r="BU145" s="22"/>
      <c r="BV145" s="74"/>
      <c r="BW145" s="22"/>
      <c r="BX145" s="74"/>
      <c r="BY145" s="22"/>
      <c r="BZ145" s="74"/>
      <c r="CA145" s="22"/>
      <c r="CB145" s="74"/>
      <c r="CC145" s="22"/>
      <c r="CD145" s="66"/>
      <c r="CE145" s="66"/>
      <c r="CF145" s="67"/>
      <c r="CG145" s="66"/>
      <c r="CH145" s="66"/>
      <c r="CI145" s="68"/>
      <c r="CJ145" s="74"/>
      <c r="CK145" s="22"/>
    </row>
    <row r="146" spans="2:89" ht="15" customHeight="1" x14ac:dyDescent="0.2">
      <c r="B146" s="1"/>
      <c r="C146" s="12"/>
      <c r="D146" s="17"/>
      <c r="E146" s="19"/>
      <c r="F146" s="74"/>
      <c r="G146" s="1"/>
      <c r="H146" s="1"/>
      <c r="I146" s="22"/>
      <c r="J146" s="74"/>
      <c r="K146" s="1"/>
      <c r="L146" s="1"/>
      <c r="M146" s="22"/>
      <c r="N146" s="74"/>
      <c r="O146" s="1"/>
      <c r="P146" s="1"/>
      <c r="Q146" s="22"/>
      <c r="R146" s="74"/>
      <c r="S146" s="22"/>
      <c r="T146" s="74"/>
      <c r="U146" s="22"/>
      <c r="V146" s="74"/>
      <c r="W146" s="22"/>
      <c r="X146" s="74"/>
      <c r="Y146" s="22"/>
      <c r="Z146" s="74"/>
      <c r="AA146" s="22"/>
      <c r="AB146" s="74"/>
      <c r="AC146" s="22"/>
      <c r="AD146" s="74"/>
      <c r="AE146" s="22"/>
      <c r="AF146" s="74"/>
      <c r="AG146" s="22"/>
      <c r="AH146" s="74"/>
      <c r="AI146" s="22"/>
      <c r="AJ146" s="74"/>
      <c r="AK146" s="22"/>
      <c r="AL146" s="74"/>
      <c r="AM146" s="22"/>
      <c r="AN146" s="74"/>
      <c r="AO146" s="22"/>
      <c r="AP146" s="74"/>
      <c r="AQ146" s="22"/>
      <c r="AR146" s="74"/>
      <c r="AS146" s="22"/>
      <c r="AT146" s="74"/>
      <c r="AU146" s="22"/>
      <c r="AV146" s="74"/>
      <c r="AW146" s="22"/>
      <c r="AX146" s="74"/>
      <c r="AY146" s="22"/>
      <c r="AZ146" s="74"/>
      <c r="BA146" s="22"/>
      <c r="BB146" s="74"/>
      <c r="BC146" s="22"/>
      <c r="BD146" s="74"/>
      <c r="BE146" s="22"/>
      <c r="BF146" s="74"/>
      <c r="BG146" s="22"/>
      <c r="BH146" s="74"/>
      <c r="BI146" s="1"/>
      <c r="BJ146" s="1"/>
      <c r="BK146" s="22"/>
      <c r="BL146" s="74"/>
      <c r="BM146" s="22"/>
      <c r="BN146" s="74"/>
      <c r="BO146" s="22"/>
      <c r="BP146" s="74"/>
      <c r="BQ146" s="22"/>
      <c r="BR146" s="74"/>
      <c r="BS146" s="22"/>
      <c r="BT146" s="74"/>
      <c r="BU146" s="22"/>
      <c r="BV146" s="74"/>
      <c r="BW146" s="22"/>
      <c r="BX146" s="74"/>
      <c r="BY146" s="22"/>
      <c r="BZ146" s="74"/>
      <c r="CA146" s="22"/>
      <c r="CB146" s="74"/>
      <c r="CC146" s="22"/>
      <c r="CD146" s="66"/>
      <c r="CE146" s="66"/>
      <c r="CF146" s="67"/>
      <c r="CG146" s="66"/>
      <c r="CH146" s="66"/>
      <c r="CI146" s="68"/>
      <c r="CJ146" s="74"/>
      <c r="CK146" s="22"/>
    </row>
    <row r="147" spans="2:89" ht="15" customHeight="1" x14ac:dyDescent="0.2">
      <c r="B147" s="1"/>
      <c r="C147" s="12"/>
      <c r="D147" s="17"/>
      <c r="E147" s="19"/>
      <c r="F147" s="74"/>
      <c r="G147" s="1"/>
      <c r="H147" s="1"/>
      <c r="I147" s="22"/>
      <c r="J147" s="74"/>
      <c r="K147" s="1"/>
      <c r="L147" s="1"/>
      <c r="M147" s="22"/>
      <c r="N147" s="74"/>
      <c r="O147" s="1"/>
      <c r="P147" s="1"/>
      <c r="Q147" s="22"/>
      <c r="R147" s="74"/>
      <c r="S147" s="22"/>
      <c r="T147" s="74"/>
      <c r="U147" s="22"/>
      <c r="V147" s="74"/>
      <c r="W147" s="22"/>
      <c r="X147" s="74"/>
      <c r="Y147" s="22"/>
      <c r="Z147" s="74"/>
      <c r="AA147" s="22"/>
      <c r="AB147" s="74"/>
      <c r="AC147" s="22"/>
      <c r="AD147" s="74"/>
      <c r="AE147" s="22"/>
      <c r="AF147" s="74"/>
      <c r="AG147" s="22"/>
      <c r="AH147" s="74"/>
      <c r="AI147" s="22"/>
      <c r="AJ147" s="74"/>
      <c r="AK147" s="22"/>
      <c r="AL147" s="74"/>
      <c r="AM147" s="22"/>
      <c r="AN147" s="74"/>
      <c r="AO147" s="22"/>
      <c r="AP147" s="74"/>
      <c r="AQ147" s="22"/>
      <c r="AR147" s="74"/>
      <c r="AS147" s="22"/>
      <c r="AT147" s="74"/>
      <c r="AU147" s="22"/>
      <c r="AV147" s="74"/>
      <c r="AW147" s="22"/>
      <c r="AX147" s="74"/>
      <c r="AY147" s="22"/>
      <c r="AZ147" s="74"/>
      <c r="BA147" s="22"/>
      <c r="BB147" s="74"/>
      <c r="BC147" s="22"/>
      <c r="BD147" s="74"/>
      <c r="BE147" s="22"/>
      <c r="BF147" s="74"/>
      <c r="BG147" s="22"/>
      <c r="BH147" s="74"/>
      <c r="BI147" s="1"/>
      <c r="BJ147" s="1"/>
      <c r="BK147" s="22"/>
      <c r="BL147" s="74"/>
      <c r="BM147" s="22"/>
      <c r="BN147" s="74"/>
      <c r="BO147" s="22"/>
      <c r="BP147" s="74"/>
      <c r="BQ147" s="22"/>
      <c r="BR147" s="74"/>
      <c r="BS147" s="22"/>
      <c r="BT147" s="74"/>
      <c r="BU147" s="22"/>
      <c r="BV147" s="74"/>
      <c r="BW147" s="22"/>
      <c r="BX147" s="74"/>
      <c r="BY147" s="22"/>
      <c r="BZ147" s="74"/>
      <c r="CA147" s="22"/>
      <c r="CB147" s="74"/>
      <c r="CC147" s="22"/>
      <c r="CD147" s="66"/>
      <c r="CE147" s="66"/>
      <c r="CF147" s="67"/>
      <c r="CG147" s="66"/>
      <c r="CH147" s="66"/>
      <c r="CI147" s="68"/>
      <c r="CJ147" s="74"/>
      <c r="CK147" s="22"/>
    </row>
    <row r="148" spans="2:89" ht="15" customHeight="1" x14ac:dyDescent="0.2">
      <c r="B148" s="1"/>
      <c r="C148" s="12"/>
      <c r="D148" s="17"/>
      <c r="E148" s="19"/>
      <c r="F148" s="74"/>
      <c r="G148" s="1"/>
      <c r="H148" s="1"/>
      <c r="I148" s="22"/>
      <c r="J148" s="74"/>
      <c r="K148" s="1"/>
      <c r="L148" s="1"/>
      <c r="M148" s="22"/>
      <c r="N148" s="74"/>
      <c r="O148" s="1"/>
      <c r="P148" s="1"/>
      <c r="Q148" s="22"/>
      <c r="R148" s="74"/>
      <c r="S148" s="22"/>
      <c r="T148" s="74"/>
      <c r="U148" s="22"/>
      <c r="V148" s="74"/>
      <c r="W148" s="22"/>
      <c r="X148" s="74"/>
      <c r="Y148" s="22"/>
      <c r="Z148" s="74"/>
      <c r="AA148" s="22"/>
      <c r="AB148" s="74"/>
      <c r="AC148" s="22"/>
      <c r="AD148" s="74"/>
      <c r="AE148" s="22"/>
      <c r="AF148" s="74"/>
      <c r="AG148" s="22"/>
      <c r="AH148" s="74"/>
      <c r="AI148" s="22"/>
      <c r="AJ148" s="74"/>
      <c r="AK148" s="22"/>
      <c r="AL148" s="74"/>
      <c r="AM148" s="22"/>
      <c r="AN148" s="74"/>
      <c r="AO148" s="22"/>
      <c r="AP148" s="74"/>
      <c r="AQ148" s="22"/>
      <c r="AR148" s="74"/>
      <c r="AS148" s="22"/>
      <c r="AT148" s="74"/>
      <c r="AU148" s="22"/>
      <c r="AV148" s="74"/>
      <c r="AW148" s="22"/>
      <c r="AX148" s="74"/>
      <c r="AY148" s="22"/>
      <c r="AZ148" s="74"/>
      <c r="BA148" s="22"/>
      <c r="BB148" s="74"/>
      <c r="BC148" s="22"/>
      <c r="BD148" s="74"/>
      <c r="BE148" s="22"/>
      <c r="BF148" s="74"/>
      <c r="BG148" s="22"/>
      <c r="BH148" s="74"/>
      <c r="BI148" s="1"/>
      <c r="BJ148" s="1"/>
      <c r="BK148" s="22"/>
      <c r="BL148" s="74"/>
      <c r="BM148" s="22"/>
      <c r="BN148" s="74"/>
      <c r="BO148" s="22"/>
      <c r="BP148" s="74"/>
      <c r="BQ148" s="22"/>
      <c r="BR148" s="74"/>
      <c r="BS148" s="22"/>
      <c r="BT148" s="74"/>
      <c r="BU148" s="22"/>
      <c r="BV148" s="74"/>
      <c r="BW148" s="22"/>
      <c r="BX148" s="74"/>
      <c r="BY148" s="22"/>
      <c r="BZ148" s="74"/>
      <c r="CA148" s="22"/>
      <c r="CB148" s="74"/>
      <c r="CC148" s="22"/>
      <c r="CD148" s="66"/>
      <c r="CE148" s="66"/>
      <c r="CF148" s="67"/>
      <c r="CG148" s="66"/>
      <c r="CH148" s="66"/>
      <c r="CI148" s="68"/>
      <c r="CJ148" s="74"/>
      <c r="CK148" s="22"/>
    </row>
    <row r="149" spans="2:89" ht="15" customHeight="1" x14ac:dyDescent="0.2">
      <c r="B149" s="1"/>
      <c r="C149" s="12"/>
      <c r="D149" s="17"/>
      <c r="E149" s="19"/>
      <c r="F149" s="74"/>
      <c r="G149" s="1"/>
      <c r="H149" s="1"/>
      <c r="I149" s="22"/>
      <c r="J149" s="74"/>
      <c r="K149" s="1"/>
      <c r="L149" s="1"/>
      <c r="M149" s="22"/>
      <c r="N149" s="74"/>
      <c r="O149" s="1"/>
      <c r="P149" s="1"/>
      <c r="Q149" s="22"/>
      <c r="R149" s="74"/>
      <c r="S149" s="22"/>
      <c r="T149" s="74"/>
      <c r="U149" s="22"/>
      <c r="V149" s="74"/>
      <c r="W149" s="22"/>
      <c r="X149" s="74"/>
      <c r="Y149" s="22"/>
      <c r="Z149" s="74"/>
      <c r="AA149" s="22"/>
      <c r="AB149" s="74"/>
      <c r="AC149" s="22"/>
      <c r="AD149" s="74"/>
      <c r="AE149" s="22"/>
      <c r="AF149" s="74"/>
      <c r="AG149" s="22"/>
      <c r="AH149" s="74"/>
      <c r="AI149" s="22"/>
      <c r="AJ149" s="74"/>
      <c r="AK149" s="22"/>
      <c r="AL149" s="74"/>
      <c r="AM149" s="22"/>
      <c r="AN149" s="74"/>
      <c r="AO149" s="22"/>
      <c r="AP149" s="74"/>
      <c r="AQ149" s="22"/>
      <c r="AR149" s="74"/>
      <c r="AS149" s="22"/>
      <c r="AT149" s="74"/>
      <c r="AU149" s="22"/>
      <c r="AV149" s="74"/>
      <c r="AW149" s="22"/>
      <c r="AX149" s="74"/>
      <c r="AY149" s="22"/>
      <c r="AZ149" s="74"/>
      <c r="BA149" s="22"/>
      <c r="BB149" s="74"/>
      <c r="BC149" s="22"/>
      <c r="BD149" s="74"/>
      <c r="BE149" s="22"/>
      <c r="BF149" s="74"/>
      <c r="BG149" s="22"/>
      <c r="BH149" s="74"/>
      <c r="BI149" s="1"/>
      <c r="BJ149" s="1"/>
      <c r="BK149" s="22"/>
      <c r="BL149" s="74"/>
      <c r="BM149" s="22"/>
      <c r="BN149" s="74"/>
      <c r="BO149" s="22"/>
      <c r="BP149" s="74"/>
      <c r="BQ149" s="22"/>
      <c r="BR149" s="74"/>
      <c r="BS149" s="22"/>
      <c r="BT149" s="74"/>
      <c r="BU149" s="22"/>
      <c r="BV149" s="74"/>
      <c r="BW149" s="22"/>
      <c r="BX149" s="74"/>
      <c r="BY149" s="22"/>
      <c r="BZ149" s="74"/>
      <c r="CA149" s="22"/>
      <c r="CB149" s="74"/>
      <c r="CC149" s="22"/>
      <c r="CD149" s="66"/>
      <c r="CE149" s="66"/>
      <c r="CF149" s="67"/>
      <c r="CG149" s="66"/>
      <c r="CH149" s="66"/>
      <c r="CI149" s="68"/>
      <c r="CJ149" s="74"/>
      <c r="CK149" s="22"/>
    </row>
    <row r="150" spans="2:89" ht="15" customHeight="1" x14ac:dyDescent="0.2">
      <c r="B150" s="1"/>
      <c r="C150" s="12"/>
      <c r="D150" s="17"/>
      <c r="E150" s="19"/>
      <c r="F150" s="74"/>
      <c r="G150" s="1"/>
      <c r="H150" s="1"/>
      <c r="I150" s="22"/>
      <c r="J150" s="74"/>
      <c r="K150" s="1"/>
      <c r="L150" s="1"/>
      <c r="M150" s="22"/>
      <c r="N150" s="74"/>
      <c r="O150" s="1"/>
      <c r="P150" s="1"/>
      <c r="Q150" s="22"/>
      <c r="R150" s="74"/>
      <c r="S150" s="22"/>
      <c r="T150" s="74"/>
      <c r="U150" s="22"/>
      <c r="V150" s="74"/>
      <c r="W150" s="22"/>
      <c r="X150" s="74"/>
      <c r="Y150" s="22"/>
      <c r="Z150" s="74"/>
      <c r="AA150" s="22"/>
      <c r="AB150" s="74"/>
      <c r="AC150" s="22"/>
      <c r="AD150" s="74"/>
      <c r="AE150" s="22"/>
      <c r="AF150" s="74"/>
      <c r="AG150" s="22"/>
      <c r="AH150" s="74"/>
      <c r="AI150" s="22"/>
      <c r="AJ150" s="74"/>
      <c r="AK150" s="22"/>
      <c r="AL150" s="74"/>
      <c r="AM150" s="22"/>
      <c r="AN150" s="74"/>
      <c r="AO150" s="22"/>
      <c r="AP150" s="74"/>
      <c r="AQ150" s="22"/>
      <c r="AR150" s="74"/>
      <c r="AS150" s="22"/>
      <c r="AT150" s="74"/>
      <c r="AU150" s="22"/>
      <c r="AV150" s="74"/>
      <c r="AW150" s="22"/>
      <c r="AX150" s="74"/>
      <c r="AY150" s="22"/>
      <c r="AZ150" s="74"/>
      <c r="BA150" s="22"/>
      <c r="BB150" s="74"/>
      <c r="BC150" s="22"/>
      <c r="BD150" s="74"/>
      <c r="BE150" s="22"/>
      <c r="BF150" s="74"/>
      <c r="BG150" s="22"/>
      <c r="BH150" s="74"/>
      <c r="BI150" s="1"/>
      <c r="BJ150" s="1"/>
      <c r="BK150" s="22"/>
      <c r="BL150" s="74"/>
      <c r="BM150" s="22"/>
      <c r="BN150" s="74"/>
      <c r="BO150" s="22"/>
      <c r="BP150" s="74"/>
      <c r="BQ150" s="22"/>
      <c r="BR150" s="74"/>
      <c r="BS150" s="22"/>
      <c r="BT150" s="74"/>
      <c r="BU150" s="22"/>
      <c r="BV150" s="74"/>
      <c r="BW150" s="22"/>
      <c r="BX150" s="74"/>
      <c r="BY150" s="22"/>
      <c r="BZ150" s="74"/>
      <c r="CA150" s="22"/>
      <c r="CB150" s="74"/>
      <c r="CC150" s="22"/>
      <c r="CD150" s="66"/>
      <c r="CE150" s="66"/>
      <c r="CF150" s="67"/>
      <c r="CG150" s="66"/>
      <c r="CH150" s="66"/>
      <c r="CI150" s="68"/>
      <c r="CJ150" s="74"/>
      <c r="CK150" s="22"/>
    </row>
    <row r="151" spans="2:89" ht="15" customHeight="1" x14ac:dyDescent="0.2">
      <c r="B151" s="1"/>
      <c r="C151" s="12"/>
      <c r="D151" s="17"/>
      <c r="E151" s="19"/>
      <c r="F151" s="74"/>
      <c r="G151" s="1"/>
      <c r="H151" s="1"/>
      <c r="I151" s="22"/>
      <c r="J151" s="74"/>
      <c r="K151" s="1"/>
      <c r="L151" s="1"/>
      <c r="M151" s="22"/>
      <c r="N151" s="74"/>
      <c r="O151" s="1"/>
      <c r="P151" s="1"/>
      <c r="Q151" s="22"/>
      <c r="R151" s="74"/>
      <c r="S151" s="22"/>
      <c r="T151" s="74"/>
      <c r="U151" s="22"/>
      <c r="V151" s="74"/>
      <c r="W151" s="22"/>
      <c r="X151" s="74"/>
      <c r="Y151" s="22"/>
      <c r="Z151" s="74"/>
      <c r="AA151" s="22"/>
      <c r="AB151" s="74"/>
      <c r="AC151" s="22"/>
      <c r="AD151" s="74"/>
      <c r="AE151" s="22"/>
      <c r="AF151" s="74"/>
      <c r="AG151" s="22"/>
      <c r="AH151" s="74"/>
      <c r="AI151" s="22"/>
      <c r="AJ151" s="74"/>
      <c r="AK151" s="22"/>
      <c r="AL151" s="74"/>
      <c r="AM151" s="22"/>
      <c r="AN151" s="74"/>
      <c r="AO151" s="22"/>
      <c r="AP151" s="74"/>
      <c r="AQ151" s="22"/>
      <c r="AR151" s="74"/>
      <c r="AS151" s="22"/>
      <c r="AT151" s="74"/>
      <c r="AU151" s="22"/>
      <c r="AV151" s="74"/>
      <c r="AW151" s="22"/>
      <c r="AX151" s="74"/>
      <c r="AY151" s="22"/>
      <c r="AZ151" s="74"/>
      <c r="BA151" s="22"/>
      <c r="BB151" s="74"/>
      <c r="BC151" s="22"/>
      <c r="BD151" s="74"/>
      <c r="BE151" s="22"/>
      <c r="BF151" s="74"/>
      <c r="BG151" s="22"/>
      <c r="BH151" s="74"/>
      <c r="BI151" s="1"/>
      <c r="BJ151" s="1"/>
      <c r="BK151" s="22"/>
      <c r="BL151" s="74"/>
      <c r="BM151" s="22"/>
      <c r="BN151" s="74"/>
      <c r="BO151" s="22"/>
      <c r="BP151" s="74"/>
      <c r="BQ151" s="22"/>
      <c r="BR151" s="74"/>
      <c r="BS151" s="22"/>
      <c r="BT151" s="74"/>
      <c r="BU151" s="22"/>
      <c r="BV151" s="74"/>
      <c r="BW151" s="22"/>
      <c r="BX151" s="74"/>
      <c r="BY151" s="22"/>
      <c r="BZ151" s="74"/>
      <c r="CA151" s="22"/>
      <c r="CB151" s="74"/>
      <c r="CC151" s="22"/>
      <c r="CD151" s="66"/>
      <c r="CE151" s="66"/>
      <c r="CF151" s="67"/>
      <c r="CG151" s="66"/>
      <c r="CH151" s="66"/>
      <c r="CI151" s="68"/>
      <c r="CJ151" s="74"/>
      <c r="CK151" s="22"/>
    </row>
    <row r="152" spans="2:89" ht="15" customHeight="1" x14ac:dyDescent="0.2">
      <c r="B152" s="1"/>
      <c r="C152" s="12"/>
      <c r="D152" s="17"/>
      <c r="E152" s="19"/>
      <c r="F152" s="74"/>
      <c r="G152" s="1"/>
      <c r="H152" s="1"/>
      <c r="I152" s="22"/>
      <c r="J152" s="74"/>
      <c r="K152" s="1"/>
      <c r="L152" s="1"/>
      <c r="M152" s="22"/>
      <c r="N152" s="74"/>
      <c r="O152" s="1"/>
      <c r="P152" s="1"/>
      <c r="Q152" s="22"/>
      <c r="R152" s="74"/>
      <c r="S152" s="22"/>
      <c r="T152" s="74"/>
      <c r="U152" s="22"/>
      <c r="V152" s="74"/>
      <c r="W152" s="22"/>
      <c r="X152" s="74"/>
      <c r="Y152" s="22"/>
      <c r="Z152" s="74"/>
      <c r="AA152" s="22"/>
      <c r="AB152" s="74"/>
      <c r="AC152" s="22"/>
      <c r="AD152" s="74"/>
      <c r="AE152" s="22"/>
      <c r="AF152" s="74"/>
      <c r="AG152" s="22"/>
      <c r="AH152" s="74"/>
      <c r="AI152" s="22"/>
      <c r="AJ152" s="74"/>
      <c r="AK152" s="22"/>
      <c r="AL152" s="74"/>
      <c r="AM152" s="22"/>
      <c r="AN152" s="74"/>
      <c r="AO152" s="22"/>
      <c r="AP152" s="74"/>
      <c r="AQ152" s="22"/>
      <c r="AR152" s="74"/>
      <c r="AS152" s="22"/>
      <c r="AT152" s="74"/>
      <c r="AU152" s="22"/>
      <c r="AV152" s="74"/>
      <c r="AW152" s="22"/>
      <c r="AX152" s="74"/>
      <c r="AY152" s="22"/>
      <c r="AZ152" s="74"/>
      <c r="BA152" s="22"/>
      <c r="BB152" s="74"/>
      <c r="BC152" s="22"/>
      <c r="BD152" s="74"/>
      <c r="BE152" s="22"/>
      <c r="BF152" s="74"/>
      <c r="BG152" s="22"/>
      <c r="BH152" s="74"/>
      <c r="BI152" s="1"/>
      <c r="BJ152" s="1"/>
      <c r="BK152" s="22"/>
      <c r="BL152" s="74"/>
      <c r="BM152" s="22"/>
      <c r="BN152" s="74"/>
      <c r="BO152" s="22"/>
      <c r="BP152" s="74"/>
      <c r="BQ152" s="22"/>
      <c r="BR152" s="74"/>
      <c r="BS152" s="22"/>
      <c r="BT152" s="74"/>
      <c r="BU152" s="22"/>
      <c r="BV152" s="74"/>
      <c r="BW152" s="22"/>
      <c r="BX152" s="74"/>
      <c r="BY152" s="22"/>
      <c r="BZ152" s="74"/>
      <c r="CA152" s="22"/>
      <c r="CB152" s="74"/>
      <c r="CC152" s="22"/>
      <c r="CD152" s="66"/>
      <c r="CE152" s="66"/>
      <c r="CF152" s="67"/>
      <c r="CG152" s="66"/>
      <c r="CH152" s="66"/>
      <c r="CI152" s="68"/>
      <c r="CJ152" s="74"/>
      <c r="CK152" s="22"/>
    </row>
    <row r="153" spans="2:89" ht="15" customHeight="1" x14ac:dyDescent="0.2">
      <c r="B153" s="1"/>
      <c r="C153" s="12"/>
      <c r="D153" s="17"/>
      <c r="E153" s="19"/>
      <c r="F153" s="74"/>
      <c r="G153" s="1"/>
      <c r="H153" s="1"/>
      <c r="I153" s="22"/>
      <c r="J153" s="74"/>
      <c r="K153" s="1"/>
      <c r="L153" s="1"/>
      <c r="M153" s="22"/>
      <c r="N153" s="74"/>
      <c r="O153" s="1"/>
      <c r="P153" s="1"/>
      <c r="Q153" s="22"/>
      <c r="R153" s="74"/>
      <c r="S153" s="22"/>
      <c r="T153" s="74"/>
      <c r="U153" s="22"/>
      <c r="V153" s="74"/>
      <c r="W153" s="22"/>
      <c r="X153" s="74"/>
      <c r="Y153" s="22"/>
      <c r="Z153" s="74"/>
      <c r="AA153" s="22"/>
      <c r="AB153" s="74"/>
      <c r="AC153" s="22"/>
      <c r="AD153" s="74"/>
      <c r="AE153" s="22"/>
      <c r="AF153" s="74"/>
      <c r="AG153" s="22"/>
      <c r="AH153" s="74"/>
      <c r="AI153" s="22"/>
      <c r="AJ153" s="74"/>
      <c r="AK153" s="22"/>
      <c r="AL153" s="74"/>
      <c r="AM153" s="22"/>
      <c r="AN153" s="74"/>
      <c r="AO153" s="22"/>
      <c r="AP153" s="74"/>
      <c r="AQ153" s="22"/>
      <c r="AR153" s="74"/>
      <c r="AS153" s="22"/>
      <c r="AT153" s="74"/>
      <c r="AU153" s="22"/>
      <c r="AV153" s="74"/>
      <c r="AW153" s="22"/>
      <c r="AX153" s="74"/>
      <c r="AY153" s="22"/>
      <c r="AZ153" s="74"/>
      <c r="BA153" s="22"/>
      <c r="BB153" s="74"/>
      <c r="BC153" s="22"/>
      <c r="BD153" s="74"/>
      <c r="BE153" s="22"/>
      <c r="BF153" s="74"/>
      <c r="BG153" s="22"/>
      <c r="BH153" s="74"/>
      <c r="BI153" s="1"/>
      <c r="BJ153" s="1"/>
      <c r="BK153" s="22"/>
      <c r="BL153" s="74"/>
      <c r="BM153" s="22"/>
      <c r="BN153" s="74"/>
      <c r="BO153" s="22"/>
      <c r="BP153" s="74"/>
      <c r="BQ153" s="22"/>
      <c r="BR153" s="74"/>
      <c r="BS153" s="22"/>
      <c r="BT153" s="74"/>
      <c r="BU153" s="22"/>
      <c r="BV153" s="74"/>
      <c r="BW153" s="22"/>
      <c r="BX153" s="74"/>
      <c r="BY153" s="22"/>
      <c r="BZ153" s="74"/>
      <c r="CA153" s="22"/>
      <c r="CB153" s="74"/>
      <c r="CC153" s="22"/>
      <c r="CD153" s="66"/>
      <c r="CE153" s="66"/>
      <c r="CF153" s="67"/>
      <c r="CG153" s="66"/>
      <c r="CH153" s="66"/>
      <c r="CI153" s="68"/>
      <c r="CJ153" s="74"/>
      <c r="CK153" s="22"/>
    </row>
    <row r="154" spans="2:89" ht="15" customHeight="1" x14ac:dyDescent="0.2">
      <c r="B154" s="1"/>
      <c r="C154" s="12"/>
      <c r="D154" s="17"/>
      <c r="E154" s="19"/>
      <c r="F154" s="74"/>
      <c r="G154" s="1"/>
      <c r="H154" s="1"/>
      <c r="I154" s="22"/>
      <c r="J154" s="74"/>
      <c r="K154" s="1"/>
      <c r="L154" s="1"/>
      <c r="M154" s="22"/>
      <c r="N154" s="74"/>
      <c r="O154" s="1"/>
      <c r="P154" s="1"/>
      <c r="Q154" s="22"/>
      <c r="R154" s="74"/>
      <c r="S154" s="22"/>
      <c r="T154" s="74"/>
      <c r="U154" s="22"/>
      <c r="V154" s="74"/>
      <c r="W154" s="22"/>
      <c r="X154" s="74"/>
      <c r="Y154" s="22"/>
      <c r="Z154" s="74"/>
      <c r="AA154" s="22"/>
      <c r="AB154" s="74"/>
      <c r="AC154" s="22"/>
      <c r="AD154" s="74"/>
      <c r="AE154" s="22"/>
      <c r="AF154" s="74"/>
      <c r="AG154" s="22"/>
      <c r="AH154" s="74"/>
      <c r="AI154" s="22"/>
      <c r="AJ154" s="74"/>
      <c r="AK154" s="22"/>
      <c r="AL154" s="74"/>
      <c r="AM154" s="22"/>
      <c r="AN154" s="74"/>
      <c r="AO154" s="22"/>
      <c r="AP154" s="74"/>
      <c r="AQ154" s="22"/>
      <c r="AR154" s="74"/>
      <c r="AS154" s="22"/>
      <c r="AT154" s="74"/>
      <c r="AU154" s="22"/>
      <c r="AV154" s="74"/>
      <c r="AW154" s="22"/>
      <c r="AX154" s="74"/>
      <c r="AY154" s="22"/>
      <c r="AZ154" s="74"/>
      <c r="BA154" s="22"/>
      <c r="BB154" s="74"/>
      <c r="BC154" s="22"/>
      <c r="BD154" s="74"/>
      <c r="BE154" s="22"/>
      <c r="BF154" s="74"/>
      <c r="BG154" s="22"/>
      <c r="BH154" s="74"/>
      <c r="BI154" s="1"/>
      <c r="BJ154" s="1"/>
      <c r="BK154" s="22"/>
      <c r="BL154" s="74"/>
      <c r="BM154" s="22"/>
      <c r="BN154" s="74"/>
      <c r="BO154" s="22"/>
      <c r="BP154" s="74"/>
      <c r="BQ154" s="22"/>
      <c r="BR154" s="74"/>
      <c r="BS154" s="22"/>
      <c r="BT154" s="74"/>
      <c r="BU154" s="22"/>
      <c r="BV154" s="74"/>
      <c r="BW154" s="22"/>
      <c r="BX154" s="74"/>
      <c r="BY154" s="22"/>
      <c r="BZ154" s="74"/>
      <c r="CA154" s="22"/>
      <c r="CB154" s="74"/>
      <c r="CC154" s="22"/>
      <c r="CD154" s="66"/>
      <c r="CE154" s="66"/>
      <c r="CF154" s="67"/>
      <c r="CG154" s="66"/>
      <c r="CH154" s="66"/>
      <c r="CI154" s="68"/>
      <c r="CJ154" s="74"/>
      <c r="CK154" s="22"/>
    </row>
    <row r="155" spans="2:89" ht="15" customHeight="1" x14ac:dyDescent="0.2">
      <c r="B155" s="1"/>
      <c r="C155" s="12"/>
      <c r="D155" s="17"/>
      <c r="E155" s="19"/>
      <c r="F155" s="74"/>
      <c r="G155" s="1"/>
      <c r="H155" s="1"/>
      <c r="I155" s="22"/>
      <c r="J155" s="74"/>
      <c r="K155" s="1"/>
      <c r="L155" s="1"/>
      <c r="M155" s="22"/>
      <c r="N155" s="74"/>
      <c r="O155" s="1"/>
      <c r="P155" s="1"/>
      <c r="Q155" s="22"/>
      <c r="R155" s="74"/>
      <c r="S155" s="22"/>
      <c r="T155" s="74"/>
      <c r="U155" s="22"/>
      <c r="V155" s="74"/>
      <c r="W155" s="22"/>
      <c r="X155" s="74"/>
      <c r="Y155" s="22"/>
      <c r="Z155" s="74"/>
      <c r="AA155" s="22"/>
      <c r="AB155" s="74"/>
      <c r="AC155" s="22"/>
      <c r="AD155" s="74"/>
      <c r="AE155" s="22"/>
      <c r="AF155" s="74"/>
      <c r="AG155" s="22"/>
      <c r="AH155" s="74"/>
      <c r="AI155" s="22"/>
      <c r="AJ155" s="74"/>
      <c r="AK155" s="22"/>
      <c r="AL155" s="74"/>
      <c r="AM155" s="22"/>
      <c r="AN155" s="74"/>
      <c r="AO155" s="22"/>
      <c r="AP155" s="74"/>
      <c r="AQ155" s="22"/>
      <c r="AR155" s="74"/>
      <c r="AS155" s="22"/>
      <c r="AT155" s="74"/>
      <c r="AU155" s="22"/>
      <c r="AV155" s="74"/>
      <c r="AW155" s="22"/>
      <c r="AX155" s="74"/>
      <c r="AY155" s="22"/>
      <c r="AZ155" s="74"/>
      <c r="BA155" s="22"/>
      <c r="BB155" s="74"/>
      <c r="BC155" s="22"/>
      <c r="BD155" s="74"/>
      <c r="BE155" s="22"/>
      <c r="BF155" s="74"/>
      <c r="BG155" s="22"/>
      <c r="BH155" s="74"/>
      <c r="BI155" s="1"/>
      <c r="BJ155" s="1"/>
      <c r="BK155" s="22"/>
      <c r="BL155" s="74"/>
      <c r="BM155" s="22"/>
      <c r="BN155" s="74"/>
      <c r="BO155" s="22"/>
      <c r="BP155" s="74"/>
      <c r="BQ155" s="22"/>
      <c r="BR155" s="74"/>
      <c r="BS155" s="22"/>
      <c r="BT155" s="74"/>
      <c r="BU155" s="22"/>
      <c r="BV155" s="74"/>
      <c r="BW155" s="22"/>
      <c r="BX155" s="74"/>
      <c r="BY155" s="22"/>
      <c r="BZ155" s="74"/>
      <c r="CA155" s="22"/>
      <c r="CB155" s="74"/>
      <c r="CC155" s="22"/>
      <c r="CD155" s="66"/>
      <c r="CE155" s="66"/>
      <c r="CF155" s="67"/>
      <c r="CG155" s="66"/>
      <c r="CH155" s="66"/>
      <c r="CI155" s="68"/>
      <c r="CJ155" s="74"/>
      <c r="CK155" s="22"/>
    </row>
    <row r="156" spans="2:89" ht="15" customHeight="1" x14ac:dyDescent="0.2">
      <c r="B156" s="1"/>
      <c r="C156" s="12"/>
      <c r="D156" s="17"/>
      <c r="E156" s="19"/>
      <c r="F156" s="74"/>
      <c r="G156" s="1"/>
      <c r="H156" s="1"/>
      <c r="I156" s="22"/>
      <c r="J156" s="74"/>
      <c r="K156" s="1"/>
      <c r="L156" s="1"/>
      <c r="M156" s="22"/>
      <c r="N156" s="74"/>
      <c r="O156" s="1"/>
      <c r="P156" s="1"/>
      <c r="Q156" s="22"/>
      <c r="R156" s="74"/>
      <c r="S156" s="22"/>
      <c r="T156" s="74"/>
      <c r="U156" s="22"/>
      <c r="V156" s="74"/>
      <c r="W156" s="22"/>
      <c r="X156" s="74"/>
      <c r="Y156" s="22"/>
      <c r="Z156" s="74"/>
      <c r="AA156" s="22"/>
      <c r="AB156" s="74"/>
      <c r="AC156" s="22"/>
      <c r="AD156" s="74"/>
      <c r="AE156" s="22"/>
      <c r="AF156" s="74"/>
      <c r="AG156" s="22"/>
      <c r="AH156" s="74"/>
      <c r="AI156" s="22"/>
      <c r="AJ156" s="74"/>
      <c r="AK156" s="22"/>
      <c r="AL156" s="74"/>
      <c r="AM156" s="22"/>
      <c r="AN156" s="74"/>
      <c r="AO156" s="22"/>
      <c r="AP156" s="74"/>
      <c r="AQ156" s="22"/>
      <c r="AR156" s="74"/>
      <c r="AS156" s="22"/>
      <c r="AT156" s="74"/>
      <c r="AU156" s="22"/>
      <c r="AV156" s="74"/>
      <c r="AW156" s="22"/>
      <c r="AX156" s="74"/>
      <c r="AY156" s="22"/>
      <c r="AZ156" s="74"/>
      <c r="BA156" s="22"/>
      <c r="BB156" s="74"/>
      <c r="BC156" s="22"/>
      <c r="BD156" s="74"/>
      <c r="BE156" s="22"/>
      <c r="BF156" s="74"/>
      <c r="BG156" s="22"/>
      <c r="BH156" s="74"/>
      <c r="BI156" s="1"/>
      <c r="BJ156" s="1"/>
      <c r="BK156" s="22"/>
      <c r="BL156" s="74"/>
      <c r="BM156" s="22"/>
      <c r="BN156" s="74"/>
      <c r="BO156" s="22"/>
      <c r="BP156" s="74"/>
      <c r="BQ156" s="22"/>
      <c r="BR156" s="74"/>
      <c r="BS156" s="22"/>
      <c r="BT156" s="74"/>
      <c r="BU156" s="22"/>
      <c r="BV156" s="74"/>
      <c r="BW156" s="22"/>
      <c r="BX156" s="74"/>
      <c r="BY156" s="22"/>
      <c r="BZ156" s="74"/>
      <c r="CA156" s="22"/>
      <c r="CB156" s="74"/>
      <c r="CC156" s="22"/>
      <c r="CD156" s="66"/>
      <c r="CE156" s="66"/>
      <c r="CF156" s="67"/>
      <c r="CG156" s="66"/>
      <c r="CH156" s="66"/>
      <c r="CI156" s="68"/>
      <c r="CJ156" s="74"/>
      <c r="CK156" s="22"/>
    </row>
    <row r="157" spans="2:89" ht="15" customHeight="1" x14ac:dyDescent="0.2">
      <c r="B157" s="1"/>
      <c r="C157" s="12"/>
      <c r="D157" s="17"/>
      <c r="E157" s="19"/>
      <c r="F157" s="74"/>
      <c r="G157" s="1"/>
      <c r="H157" s="1"/>
      <c r="I157" s="22"/>
      <c r="J157" s="74"/>
      <c r="K157" s="1"/>
      <c r="L157" s="1"/>
      <c r="M157" s="22"/>
      <c r="N157" s="74"/>
      <c r="O157" s="1"/>
      <c r="P157" s="1"/>
      <c r="Q157" s="22"/>
      <c r="R157" s="74"/>
      <c r="S157" s="22"/>
      <c r="T157" s="74"/>
      <c r="U157" s="22"/>
      <c r="V157" s="74"/>
      <c r="W157" s="22"/>
      <c r="X157" s="74"/>
      <c r="Y157" s="22"/>
      <c r="Z157" s="74"/>
      <c r="AA157" s="22"/>
      <c r="AB157" s="74"/>
      <c r="AC157" s="22"/>
      <c r="AD157" s="74"/>
      <c r="AE157" s="22"/>
      <c r="AF157" s="74"/>
      <c r="AG157" s="22"/>
      <c r="AH157" s="74"/>
      <c r="AI157" s="22"/>
      <c r="AJ157" s="74"/>
      <c r="AK157" s="22"/>
      <c r="AL157" s="74"/>
      <c r="AM157" s="22"/>
      <c r="AN157" s="74"/>
      <c r="AO157" s="22"/>
      <c r="AP157" s="74"/>
      <c r="AQ157" s="22"/>
      <c r="AR157" s="74"/>
      <c r="AS157" s="22"/>
      <c r="AT157" s="74"/>
      <c r="AU157" s="22"/>
      <c r="AV157" s="74"/>
      <c r="AW157" s="22"/>
      <c r="AX157" s="74"/>
      <c r="AY157" s="22"/>
      <c r="AZ157" s="74"/>
      <c r="BA157" s="22"/>
      <c r="BB157" s="74"/>
      <c r="BC157" s="22"/>
      <c r="BD157" s="74"/>
      <c r="BE157" s="22"/>
      <c r="BF157" s="74"/>
      <c r="BG157" s="22"/>
      <c r="BH157" s="74"/>
      <c r="BI157" s="1"/>
      <c r="BJ157" s="1"/>
      <c r="BK157" s="22"/>
      <c r="BL157" s="74"/>
      <c r="BM157" s="22"/>
      <c r="BN157" s="74"/>
      <c r="BO157" s="22"/>
      <c r="BP157" s="74"/>
      <c r="BQ157" s="22"/>
      <c r="BR157" s="74"/>
      <c r="BS157" s="22"/>
      <c r="BT157" s="74"/>
      <c r="BU157" s="22"/>
      <c r="BV157" s="74"/>
      <c r="BW157" s="22"/>
      <c r="BX157" s="74"/>
      <c r="BY157" s="22"/>
      <c r="BZ157" s="74"/>
      <c r="CA157" s="22"/>
      <c r="CB157" s="74"/>
      <c r="CC157" s="22"/>
      <c r="CD157" s="66"/>
      <c r="CE157" s="66"/>
      <c r="CF157" s="67"/>
      <c r="CG157" s="66"/>
      <c r="CH157" s="66"/>
      <c r="CI157" s="68"/>
      <c r="CJ157" s="74"/>
      <c r="CK157" s="22"/>
    </row>
    <row r="158" spans="2:89" ht="15" customHeight="1" x14ac:dyDescent="0.2">
      <c r="B158" s="1"/>
      <c r="C158" s="12"/>
      <c r="D158" s="17"/>
      <c r="E158" s="19"/>
      <c r="F158" s="74"/>
      <c r="G158" s="1"/>
      <c r="H158" s="1"/>
      <c r="I158" s="22"/>
      <c r="J158" s="74"/>
      <c r="K158" s="1"/>
      <c r="L158" s="1"/>
      <c r="M158" s="22"/>
      <c r="N158" s="74"/>
      <c r="O158" s="1"/>
      <c r="P158" s="1"/>
      <c r="Q158" s="22"/>
      <c r="R158" s="74"/>
      <c r="S158" s="22"/>
      <c r="T158" s="74"/>
      <c r="U158" s="22"/>
      <c r="V158" s="74"/>
      <c r="W158" s="22"/>
      <c r="X158" s="74"/>
      <c r="Y158" s="22"/>
      <c r="Z158" s="74"/>
      <c r="AA158" s="22"/>
      <c r="AB158" s="74"/>
      <c r="AC158" s="22"/>
      <c r="AD158" s="74"/>
      <c r="AE158" s="22"/>
      <c r="AF158" s="74"/>
      <c r="AG158" s="22"/>
      <c r="AH158" s="74"/>
      <c r="AI158" s="22"/>
      <c r="AJ158" s="74"/>
      <c r="AK158" s="22"/>
      <c r="AL158" s="74"/>
      <c r="AM158" s="22"/>
      <c r="AN158" s="74"/>
      <c r="AO158" s="22"/>
      <c r="AP158" s="74"/>
      <c r="AQ158" s="22"/>
      <c r="AR158" s="74"/>
      <c r="AS158" s="22"/>
      <c r="AT158" s="74"/>
      <c r="AU158" s="22"/>
      <c r="AV158" s="74"/>
      <c r="AW158" s="22"/>
      <c r="AX158" s="74"/>
      <c r="AY158" s="22"/>
      <c r="AZ158" s="74"/>
      <c r="BA158" s="22"/>
      <c r="BB158" s="74"/>
      <c r="BC158" s="22"/>
      <c r="BD158" s="74"/>
      <c r="BE158" s="22"/>
      <c r="BF158" s="74"/>
      <c r="BG158" s="22"/>
      <c r="BH158" s="74"/>
      <c r="BI158" s="1"/>
      <c r="BJ158" s="1"/>
      <c r="BK158" s="22"/>
      <c r="BL158" s="74"/>
      <c r="BM158" s="22"/>
      <c r="BN158" s="74"/>
      <c r="BO158" s="22"/>
      <c r="BP158" s="74"/>
      <c r="BQ158" s="22"/>
      <c r="BR158" s="74"/>
      <c r="BS158" s="22"/>
      <c r="BT158" s="74"/>
      <c r="BU158" s="22"/>
      <c r="BV158" s="74"/>
      <c r="BW158" s="22"/>
      <c r="BX158" s="74"/>
      <c r="BY158" s="22"/>
      <c r="BZ158" s="74"/>
      <c r="CA158" s="22"/>
      <c r="CB158" s="74"/>
      <c r="CC158" s="22"/>
      <c r="CD158" s="66"/>
      <c r="CE158" s="66"/>
      <c r="CF158" s="67"/>
      <c r="CG158" s="66"/>
      <c r="CH158" s="66"/>
      <c r="CI158" s="68"/>
      <c r="CJ158" s="74"/>
      <c r="CK158" s="22"/>
    </row>
    <row r="159" spans="2:89" ht="15" customHeight="1" x14ac:dyDescent="0.2">
      <c r="B159" s="1"/>
      <c r="C159" s="12"/>
      <c r="D159" s="17"/>
      <c r="E159" s="19"/>
      <c r="F159" s="74"/>
      <c r="G159" s="1"/>
      <c r="H159" s="1"/>
      <c r="I159" s="22"/>
      <c r="J159" s="74"/>
      <c r="K159" s="1"/>
      <c r="L159" s="1"/>
      <c r="M159" s="22"/>
      <c r="N159" s="74"/>
      <c r="O159" s="1"/>
      <c r="P159" s="1"/>
      <c r="Q159" s="22"/>
      <c r="R159" s="74"/>
      <c r="S159" s="22"/>
      <c r="T159" s="74"/>
      <c r="U159" s="22"/>
      <c r="V159" s="74"/>
      <c r="W159" s="22"/>
      <c r="X159" s="74"/>
      <c r="Y159" s="22"/>
      <c r="Z159" s="74"/>
      <c r="AA159" s="22"/>
      <c r="AB159" s="74"/>
      <c r="AC159" s="22"/>
      <c r="AD159" s="74"/>
      <c r="AE159" s="22"/>
      <c r="AF159" s="74"/>
      <c r="AG159" s="22"/>
      <c r="AH159" s="74"/>
      <c r="AI159" s="22"/>
      <c r="AJ159" s="74"/>
      <c r="AK159" s="22"/>
      <c r="AL159" s="74"/>
      <c r="AM159" s="22"/>
      <c r="AN159" s="74"/>
      <c r="AO159" s="22"/>
      <c r="AP159" s="74"/>
      <c r="AQ159" s="22"/>
      <c r="AR159" s="74"/>
      <c r="AS159" s="22"/>
      <c r="AT159" s="74"/>
      <c r="AU159" s="22"/>
      <c r="AV159" s="74"/>
      <c r="AW159" s="22"/>
      <c r="AX159" s="74"/>
      <c r="AY159" s="22"/>
      <c r="AZ159" s="74"/>
      <c r="BA159" s="22"/>
      <c r="BB159" s="74"/>
      <c r="BC159" s="22"/>
      <c r="BD159" s="74"/>
      <c r="BE159" s="22"/>
      <c r="BF159" s="74"/>
      <c r="BG159" s="22"/>
      <c r="BH159" s="74"/>
      <c r="BI159" s="1"/>
      <c r="BJ159" s="1"/>
      <c r="BK159" s="22"/>
      <c r="BL159" s="74"/>
      <c r="BM159" s="22"/>
      <c r="BN159" s="74"/>
      <c r="BO159" s="22"/>
      <c r="BP159" s="74"/>
      <c r="BQ159" s="22"/>
      <c r="BR159" s="74"/>
      <c r="BS159" s="22"/>
      <c r="BT159" s="74"/>
      <c r="BU159" s="22"/>
      <c r="BV159" s="74"/>
      <c r="BW159" s="22"/>
      <c r="BX159" s="74"/>
      <c r="BY159" s="22"/>
      <c r="BZ159" s="74"/>
      <c r="CA159" s="22"/>
      <c r="CB159" s="74"/>
      <c r="CC159" s="22"/>
      <c r="CD159" s="66"/>
      <c r="CE159" s="66"/>
      <c r="CF159" s="67"/>
      <c r="CG159" s="66"/>
      <c r="CH159" s="66"/>
      <c r="CI159" s="68"/>
      <c r="CJ159" s="74"/>
      <c r="CK159" s="22"/>
    </row>
    <row r="160" spans="2:89" ht="15" customHeight="1" x14ac:dyDescent="0.2">
      <c r="B160" s="1"/>
      <c r="C160" s="12"/>
      <c r="D160" s="17"/>
      <c r="E160" s="19"/>
      <c r="F160" s="74"/>
      <c r="G160" s="1"/>
      <c r="H160" s="1"/>
      <c r="I160" s="22"/>
      <c r="J160" s="74"/>
      <c r="K160" s="1"/>
      <c r="L160" s="1"/>
      <c r="M160" s="22"/>
      <c r="N160" s="74"/>
      <c r="O160" s="1"/>
      <c r="P160" s="1"/>
      <c r="Q160" s="22"/>
      <c r="R160" s="74"/>
      <c r="S160" s="22"/>
      <c r="T160" s="74"/>
      <c r="U160" s="22"/>
      <c r="V160" s="74"/>
      <c r="W160" s="22"/>
      <c r="X160" s="74"/>
      <c r="Y160" s="22"/>
      <c r="Z160" s="74"/>
      <c r="AA160" s="22"/>
      <c r="AB160" s="74"/>
      <c r="AC160" s="22"/>
      <c r="AD160" s="74"/>
      <c r="AE160" s="22"/>
      <c r="AF160" s="74"/>
      <c r="AG160" s="22"/>
      <c r="AH160" s="74"/>
      <c r="AI160" s="22"/>
      <c r="AJ160" s="74"/>
      <c r="AK160" s="22"/>
      <c r="AL160" s="74"/>
      <c r="AM160" s="22"/>
      <c r="AN160" s="74"/>
      <c r="AO160" s="22"/>
      <c r="AP160" s="74"/>
      <c r="AQ160" s="22"/>
      <c r="AR160" s="74"/>
      <c r="AS160" s="22"/>
      <c r="AT160" s="74"/>
      <c r="AU160" s="22"/>
      <c r="AV160" s="74"/>
      <c r="AW160" s="22"/>
      <c r="AX160" s="74"/>
      <c r="AY160" s="22"/>
      <c r="AZ160" s="74"/>
      <c r="BA160" s="22"/>
      <c r="BB160" s="74"/>
      <c r="BC160" s="22"/>
      <c r="BD160" s="74"/>
      <c r="BE160" s="22"/>
      <c r="BF160" s="74"/>
      <c r="BG160" s="22"/>
      <c r="BH160" s="74"/>
      <c r="BI160" s="1"/>
      <c r="BJ160" s="1"/>
      <c r="BK160" s="22"/>
      <c r="BL160" s="74"/>
      <c r="BM160" s="22"/>
      <c r="BN160" s="74"/>
      <c r="BO160" s="22"/>
      <c r="BP160" s="74"/>
      <c r="BQ160" s="22"/>
      <c r="BR160" s="74"/>
      <c r="BS160" s="22"/>
      <c r="BT160" s="74"/>
      <c r="BU160" s="22"/>
      <c r="BV160" s="74"/>
      <c r="BW160" s="22"/>
      <c r="BX160" s="74"/>
      <c r="BY160" s="22"/>
      <c r="BZ160" s="74"/>
      <c r="CA160" s="22"/>
      <c r="CB160" s="74"/>
      <c r="CC160" s="22"/>
      <c r="CD160" s="66"/>
      <c r="CE160" s="66"/>
      <c r="CF160" s="67"/>
      <c r="CG160" s="66"/>
      <c r="CH160" s="66"/>
      <c r="CI160" s="68"/>
      <c r="CJ160" s="74"/>
      <c r="CK160" s="22"/>
    </row>
    <row r="161" spans="2:89" ht="15" customHeight="1" x14ac:dyDescent="0.2">
      <c r="B161" s="1"/>
      <c r="C161" s="12"/>
      <c r="D161" s="17"/>
      <c r="E161" s="19"/>
      <c r="F161" s="74"/>
      <c r="G161" s="1"/>
      <c r="H161" s="1"/>
      <c r="I161" s="22"/>
      <c r="J161" s="74"/>
      <c r="K161" s="1"/>
      <c r="L161" s="1"/>
      <c r="M161" s="22"/>
      <c r="N161" s="74"/>
      <c r="O161" s="1"/>
      <c r="P161" s="1"/>
      <c r="Q161" s="22"/>
      <c r="R161" s="74"/>
      <c r="S161" s="22"/>
      <c r="T161" s="74"/>
      <c r="U161" s="22"/>
      <c r="V161" s="74"/>
      <c r="W161" s="22"/>
      <c r="X161" s="74"/>
      <c r="Y161" s="22"/>
      <c r="Z161" s="74"/>
      <c r="AA161" s="22"/>
      <c r="AB161" s="74"/>
      <c r="AC161" s="22"/>
      <c r="AD161" s="74"/>
      <c r="AE161" s="22"/>
      <c r="AF161" s="74"/>
      <c r="AG161" s="22"/>
      <c r="AH161" s="74"/>
      <c r="AI161" s="22"/>
      <c r="AJ161" s="74"/>
      <c r="AK161" s="22"/>
      <c r="AL161" s="74"/>
      <c r="AM161" s="22"/>
      <c r="AN161" s="74"/>
      <c r="AO161" s="22"/>
      <c r="AP161" s="74"/>
      <c r="AQ161" s="22"/>
      <c r="AR161" s="74"/>
      <c r="AS161" s="22"/>
      <c r="AT161" s="74"/>
      <c r="AU161" s="22"/>
      <c r="AV161" s="74"/>
      <c r="AW161" s="22"/>
      <c r="AX161" s="74"/>
      <c r="AY161" s="22"/>
      <c r="AZ161" s="74"/>
      <c r="BA161" s="22"/>
      <c r="BB161" s="74"/>
      <c r="BC161" s="22"/>
      <c r="BD161" s="74"/>
      <c r="BE161" s="22"/>
      <c r="BF161" s="74"/>
      <c r="BG161" s="22"/>
      <c r="BH161" s="74"/>
      <c r="BI161" s="1"/>
      <c r="BJ161" s="1"/>
      <c r="BK161" s="22"/>
      <c r="BL161" s="74"/>
      <c r="BM161" s="22"/>
      <c r="BN161" s="74"/>
      <c r="BO161" s="22"/>
      <c r="BP161" s="74"/>
      <c r="BQ161" s="22"/>
      <c r="BR161" s="74"/>
      <c r="BS161" s="22"/>
      <c r="BT161" s="74"/>
      <c r="BU161" s="22"/>
      <c r="BV161" s="74"/>
      <c r="BW161" s="22"/>
      <c r="BX161" s="74"/>
      <c r="BY161" s="22"/>
      <c r="BZ161" s="74"/>
      <c r="CA161" s="22"/>
      <c r="CB161" s="74"/>
      <c r="CC161" s="22"/>
      <c r="CD161" s="66"/>
      <c r="CE161" s="66"/>
      <c r="CF161" s="67"/>
      <c r="CG161" s="66"/>
      <c r="CH161" s="66"/>
      <c r="CI161" s="68"/>
      <c r="CJ161" s="74"/>
      <c r="CK161" s="22"/>
    </row>
    <row r="162" spans="2:89" ht="15" customHeight="1" x14ac:dyDescent="0.2">
      <c r="B162" s="1"/>
      <c r="C162" s="12"/>
      <c r="D162" s="17"/>
      <c r="E162" s="19"/>
      <c r="F162" s="74"/>
      <c r="G162" s="1"/>
      <c r="H162" s="1"/>
      <c r="I162" s="22"/>
      <c r="J162" s="74"/>
      <c r="K162" s="1"/>
      <c r="L162" s="1"/>
      <c r="M162" s="22"/>
      <c r="N162" s="74"/>
      <c r="O162" s="1"/>
      <c r="P162" s="1"/>
      <c r="Q162" s="22"/>
      <c r="R162" s="74"/>
      <c r="S162" s="22"/>
      <c r="T162" s="74"/>
      <c r="U162" s="22"/>
      <c r="V162" s="74"/>
      <c r="W162" s="22"/>
      <c r="X162" s="74"/>
      <c r="Y162" s="22"/>
      <c r="Z162" s="74"/>
      <c r="AA162" s="22"/>
      <c r="AB162" s="74"/>
      <c r="AC162" s="22"/>
      <c r="AD162" s="74"/>
      <c r="AE162" s="22"/>
      <c r="AF162" s="74"/>
      <c r="AG162" s="22"/>
      <c r="AH162" s="74"/>
      <c r="AI162" s="22"/>
      <c r="AJ162" s="74"/>
      <c r="AK162" s="22"/>
      <c r="AL162" s="74"/>
      <c r="AM162" s="22"/>
      <c r="AN162" s="74"/>
      <c r="AO162" s="22"/>
      <c r="AP162" s="74"/>
      <c r="AQ162" s="22"/>
      <c r="AR162" s="74"/>
      <c r="AS162" s="22"/>
      <c r="AT162" s="74"/>
      <c r="AU162" s="22"/>
      <c r="AV162" s="74"/>
      <c r="AW162" s="22"/>
      <c r="AX162" s="74"/>
      <c r="AY162" s="22"/>
      <c r="AZ162" s="74"/>
      <c r="BA162" s="22"/>
      <c r="BB162" s="74"/>
      <c r="BC162" s="22"/>
      <c r="BD162" s="74"/>
      <c r="BE162" s="22"/>
      <c r="BF162" s="74"/>
      <c r="BG162" s="22"/>
      <c r="BH162" s="74"/>
      <c r="BI162" s="1"/>
      <c r="BJ162" s="1"/>
      <c r="BK162" s="22"/>
      <c r="BL162" s="74"/>
      <c r="BM162" s="22"/>
      <c r="BN162" s="74"/>
      <c r="BO162" s="22"/>
      <c r="BP162" s="74"/>
      <c r="BQ162" s="22"/>
      <c r="BR162" s="74"/>
      <c r="BS162" s="22"/>
      <c r="BT162" s="74"/>
      <c r="BU162" s="22"/>
      <c r="BV162" s="74"/>
      <c r="BW162" s="22"/>
      <c r="BX162" s="74"/>
      <c r="BY162" s="22"/>
      <c r="BZ162" s="74"/>
      <c r="CA162" s="22"/>
      <c r="CB162" s="74"/>
      <c r="CC162" s="22"/>
      <c r="CD162" s="66"/>
      <c r="CE162" s="66"/>
      <c r="CF162" s="67"/>
      <c r="CG162" s="66"/>
      <c r="CH162" s="66"/>
      <c r="CI162" s="68"/>
      <c r="CJ162" s="74"/>
      <c r="CK162" s="22"/>
    </row>
    <row r="163" spans="2:89" ht="15" customHeight="1" x14ac:dyDescent="0.2">
      <c r="B163" s="1"/>
      <c r="C163" s="12"/>
      <c r="D163" s="17"/>
      <c r="E163" s="19"/>
      <c r="F163" s="74"/>
      <c r="G163" s="1"/>
      <c r="H163" s="1"/>
      <c r="I163" s="22"/>
      <c r="J163" s="74"/>
      <c r="K163" s="1"/>
      <c r="L163" s="1"/>
      <c r="M163" s="22"/>
      <c r="N163" s="74"/>
      <c r="O163" s="1"/>
      <c r="P163" s="1"/>
      <c r="Q163" s="22"/>
      <c r="R163" s="74"/>
      <c r="S163" s="22"/>
      <c r="T163" s="74"/>
      <c r="U163" s="22"/>
      <c r="V163" s="74"/>
      <c r="W163" s="22"/>
      <c r="X163" s="74"/>
      <c r="Y163" s="22"/>
      <c r="Z163" s="74"/>
      <c r="AA163" s="22"/>
      <c r="AB163" s="74"/>
      <c r="AC163" s="22"/>
      <c r="AD163" s="74"/>
      <c r="AE163" s="22"/>
      <c r="AF163" s="74"/>
      <c r="AG163" s="22"/>
      <c r="AH163" s="74"/>
      <c r="AI163" s="22"/>
      <c r="AJ163" s="74"/>
      <c r="AK163" s="22"/>
      <c r="AL163" s="74"/>
      <c r="AM163" s="22"/>
      <c r="AN163" s="74"/>
      <c r="AO163" s="22"/>
      <c r="AP163" s="74"/>
      <c r="AQ163" s="22"/>
      <c r="AR163" s="74"/>
      <c r="AS163" s="22"/>
      <c r="AT163" s="74"/>
      <c r="AU163" s="22"/>
      <c r="AV163" s="74"/>
      <c r="AW163" s="22"/>
      <c r="AX163" s="74"/>
      <c r="AY163" s="22"/>
      <c r="AZ163" s="74"/>
      <c r="BA163" s="22"/>
      <c r="BB163" s="74"/>
      <c r="BC163" s="22"/>
      <c r="BD163" s="74"/>
      <c r="BE163" s="22"/>
      <c r="BF163" s="74"/>
      <c r="BG163" s="22"/>
      <c r="BH163" s="74"/>
      <c r="BI163" s="1"/>
      <c r="BJ163" s="1"/>
      <c r="BK163" s="22"/>
      <c r="BL163" s="74"/>
      <c r="BM163" s="22"/>
      <c r="BN163" s="74"/>
      <c r="BO163" s="22"/>
      <c r="BP163" s="74"/>
      <c r="BQ163" s="22"/>
      <c r="BR163" s="74"/>
      <c r="BS163" s="22"/>
      <c r="BT163" s="74"/>
      <c r="BU163" s="22"/>
      <c r="BV163" s="74"/>
      <c r="BW163" s="22"/>
      <c r="BX163" s="74"/>
      <c r="BY163" s="22"/>
      <c r="BZ163" s="74"/>
      <c r="CA163" s="22"/>
      <c r="CB163" s="74"/>
      <c r="CC163" s="22"/>
      <c r="CD163" s="66"/>
      <c r="CE163" s="66"/>
      <c r="CF163" s="67"/>
      <c r="CG163" s="66"/>
      <c r="CH163" s="66"/>
      <c r="CI163" s="68"/>
      <c r="CJ163" s="74"/>
      <c r="CK163" s="22"/>
    </row>
    <row r="164" spans="2:89" ht="15" customHeight="1" x14ac:dyDescent="0.2">
      <c r="B164" s="1"/>
      <c r="C164" s="12"/>
      <c r="D164" s="17"/>
      <c r="E164" s="19"/>
      <c r="F164" s="74"/>
      <c r="G164" s="1"/>
      <c r="H164" s="1"/>
      <c r="I164" s="22"/>
      <c r="J164" s="74"/>
      <c r="K164" s="1"/>
      <c r="L164" s="1"/>
      <c r="M164" s="22"/>
      <c r="N164" s="74"/>
      <c r="O164" s="1"/>
      <c r="P164" s="1"/>
      <c r="Q164" s="22"/>
      <c r="R164" s="74"/>
      <c r="S164" s="22"/>
      <c r="T164" s="74"/>
      <c r="U164" s="22"/>
      <c r="V164" s="74"/>
      <c r="W164" s="22"/>
      <c r="X164" s="74"/>
      <c r="Y164" s="22"/>
      <c r="Z164" s="74"/>
      <c r="AA164" s="22"/>
      <c r="AB164" s="74"/>
      <c r="AC164" s="22"/>
      <c r="AD164" s="74"/>
      <c r="AE164" s="22"/>
      <c r="AF164" s="74"/>
      <c r="AG164" s="22"/>
      <c r="AH164" s="74"/>
      <c r="AI164" s="22"/>
      <c r="AJ164" s="74"/>
      <c r="AK164" s="22"/>
      <c r="AL164" s="74"/>
      <c r="AM164" s="22"/>
      <c r="AN164" s="74"/>
      <c r="AO164" s="22"/>
      <c r="AP164" s="74"/>
      <c r="AQ164" s="22"/>
      <c r="AR164" s="74"/>
      <c r="AS164" s="22"/>
      <c r="AT164" s="74"/>
      <c r="AU164" s="22"/>
      <c r="AV164" s="74"/>
      <c r="AW164" s="22"/>
      <c r="AX164" s="74"/>
      <c r="AY164" s="22"/>
      <c r="AZ164" s="74"/>
      <c r="BA164" s="22"/>
      <c r="BB164" s="74"/>
      <c r="BC164" s="22"/>
      <c r="BD164" s="74"/>
      <c r="BE164" s="22"/>
      <c r="BF164" s="74"/>
      <c r="BG164" s="22"/>
      <c r="BH164" s="74"/>
      <c r="BI164" s="1"/>
      <c r="BJ164" s="1"/>
      <c r="BK164" s="22"/>
      <c r="BL164" s="74"/>
      <c r="BM164" s="22"/>
      <c r="BN164" s="74"/>
      <c r="BO164" s="22"/>
      <c r="BP164" s="74"/>
      <c r="BQ164" s="22"/>
      <c r="BR164" s="74"/>
      <c r="BS164" s="22"/>
      <c r="BT164" s="74"/>
      <c r="BU164" s="22"/>
      <c r="BV164" s="74"/>
      <c r="BW164" s="22"/>
      <c r="BX164" s="74"/>
      <c r="BY164" s="22"/>
      <c r="BZ164" s="74"/>
      <c r="CA164" s="22"/>
      <c r="CB164" s="74"/>
      <c r="CC164" s="22"/>
      <c r="CD164" s="66"/>
      <c r="CE164" s="66"/>
      <c r="CF164" s="67"/>
      <c r="CG164" s="66"/>
      <c r="CH164" s="66"/>
      <c r="CI164" s="68"/>
      <c r="CJ164" s="74"/>
      <c r="CK164" s="22"/>
    </row>
    <row r="165" spans="2:89" ht="15" customHeight="1" x14ac:dyDescent="0.2">
      <c r="B165" s="1"/>
      <c r="C165" s="12"/>
      <c r="D165" s="17"/>
      <c r="E165" s="19"/>
      <c r="F165" s="74"/>
      <c r="G165" s="1"/>
      <c r="H165" s="1"/>
      <c r="I165" s="22"/>
      <c r="J165" s="74"/>
      <c r="K165" s="1"/>
      <c r="L165" s="1"/>
      <c r="M165" s="22"/>
      <c r="N165" s="74"/>
      <c r="O165" s="1"/>
      <c r="P165" s="1"/>
      <c r="Q165" s="22"/>
      <c r="R165" s="74"/>
      <c r="S165" s="22"/>
      <c r="T165" s="74"/>
      <c r="U165" s="22"/>
      <c r="V165" s="74"/>
      <c r="W165" s="22"/>
      <c r="X165" s="74"/>
      <c r="Y165" s="22"/>
      <c r="Z165" s="74"/>
      <c r="AA165" s="22"/>
      <c r="AB165" s="74"/>
      <c r="AC165" s="22"/>
      <c r="AD165" s="74"/>
      <c r="AE165" s="22"/>
      <c r="AF165" s="74"/>
      <c r="AG165" s="22"/>
      <c r="AH165" s="74"/>
      <c r="AI165" s="22"/>
      <c r="AJ165" s="74"/>
      <c r="AK165" s="22"/>
      <c r="AL165" s="74"/>
      <c r="AM165" s="22"/>
      <c r="AN165" s="74"/>
      <c r="AO165" s="22"/>
      <c r="AP165" s="74"/>
      <c r="AQ165" s="22"/>
      <c r="AR165" s="74"/>
      <c r="AS165" s="22"/>
      <c r="AT165" s="74"/>
      <c r="AU165" s="22"/>
      <c r="AV165" s="74"/>
      <c r="AW165" s="22"/>
      <c r="AX165" s="74"/>
      <c r="AY165" s="22"/>
      <c r="AZ165" s="74"/>
      <c r="BA165" s="22"/>
      <c r="BB165" s="74"/>
      <c r="BC165" s="22"/>
      <c r="BD165" s="74"/>
      <c r="BE165" s="22"/>
      <c r="BF165" s="74"/>
      <c r="BG165" s="22"/>
      <c r="BH165" s="74"/>
      <c r="BI165" s="1"/>
      <c r="BJ165" s="1"/>
      <c r="BK165" s="22"/>
      <c r="BL165" s="74"/>
      <c r="BM165" s="22"/>
      <c r="BN165" s="74"/>
      <c r="BO165" s="22"/>
      <c r="BP165" s="74"/>
      <c r="BQ165" s="22"/>
      <c r="BR165" s="74"/>
      <c r="BS165" s="22"/>
      <c r="BT165" s="74"/>
      <c r="BU165" s="22"/>
      <c r="BV165" s="74"/>
      <c r="BW165" s="22"/>
      <c r="BX165" s="74"/>
      <c r="BY165" s="22"/>
      <c r="BZ165" s="74"/>
      <c r="CA165" s="22"/>
      <c r="CB165" s="74"/>
      <c r="CC165" s="22"/>
      <c r="CD165" s="66"/>
      <c r="CE165" s="66"/>
      <c r="CF165" s="67"/>
      <c r="CG165" s="66"/>
      <c r="CH165" s="66"/>
      <c r="CI165" s="68"/>
      <c r="CJ165" s="74"/>
      <c r="CK165" s="22"/>
    </row>
    <row r="166" spans="2:89" ht="15" customHeight="1" x14ac:dyDescent="0.2">
      <c r="B166" s="1"/>
      <c r="C166" s="12"/>
      <c r="D166" s="17"/>
      <c r="E166" s="19"/>
      <c r="F166" s="74"/>
      <c r="G166" s="1"/>
      <c r="H166" s="1"/>
      <c r="I166" s="22"/>
      <c r="J166" s="74"/>
      <c r="K166" s="1"/>
      <c r="L166" s="1"/>
      <c r="M166" s="22"/>
      <c r="N166" s="74"/>
      <c r="O166" s="1"/>
      <c r="P166" s="1"/>
      <c r="Q166" s="22"/>
      <c r="R166" s="74"/>
      <c r="S166" s="22"/>
      <c r="T166" s="74"/>
      <c r="U166" s="22"/>
      <c r="V166" s="74"/>
      <c r="W166" s="22"/>
      <c r="X166" s="74"/>
      <c r="Y166" s="22"/>
      <c r="Z166" s="74"/>
      <c r="AA166" s="22"/>
      <c r="AB166" s="74"/>
      <c r="AC166" s="22"/>
      <c r="AD166" s="74"/>
      <c r="AE166" s="22"/>
      <c r="AF166" s="74"/>
      <c r="AG166" s="22"/>
      <c r="AH166" s="74"/>
      <c r="AI166" s="22"/>
      <c r="AJ166" s="74"/>
      <c r="AK166" s="22"/>
      <c r="AL166" s="74"/>
      <c r="AM166" s="22"/>
      <c r="AN166" s="74"/>
      <c r="AO166" s="22"/>
      <c r="AP166" s="74"/>
      <c r="AQ166" s="22"/>
      <c r="AR166" s="74"/>
      <c r="AS166" s="22"/>
      <c r="AT166" s="74"/>
      <c r="AU166" s="22"/>
      <c r="AV166" s="74"/>
      <c r="AW166" s="22"/>
      <c r="AX166" s="74"/>
      <c r="AY166" s="22"/>
      <c r="AZ166" s="74"/>
      <c r="BA166" s="22"/>
      <c r="BB166" s="74"/>
      <c r="BC166" s="22"/>
      <c r="BD166" s="74"/>
      <c r="BE166" s="22"/>
      <c r="BF166" s="74"/>
      <c r="BG166" s="22"/>
      <c r="BH166" s="74"/>
      <c r="BI166" s="1"/>
      <c r="BJ166" s="1"/>
      <c r="BK166" s="22"/>
      <c r="BL166" s="74"/>
      <c r="BM166" s="22"/>
      <c r="BN166" s="74"/>
      <c r="BO166" s="22"/>
      <c r="BP166" s="74"/>
      <c r="BQ166" s="22"/>
      <c r="BR166" s="74"/>
      <c r="BS166" s="22"/>
      <c r="BT166" s="74"/>
      <c r="BU166" s="22"/>
      <c r="BV166" s="74"/>
      <c r="BW166" s="22"/>
      <c r="BX166" s="74"/>
      <c r="BY166" s="22"/>
      <c r="BZ166" s="74"/>
      <c r="CA166" s="22"/>
      <c r="CB166" s="74"/>
      <c r="CC166" s="22"/>
      <c r="CD166" s="66"/>
      <c r="CE166" s="66"/>
      <c r="CF166" s="67"/>
      <c r="CG166" s="66"/>
      <c r="CH166" s="66"/>
      <c r="CI166" s="68"/>
      <c r="CJ166" s="74"/>
      <c r="CK166" s="22"/>
    </row>
    <row r="167" spans="2:89" ht="15" customHeight="1" x14ac:dyDescent="0.2">
      <c r="B167" s="1"/>
      <c r="C167" s="12"/>
      <c r="D167" s="17"/>
      <c r="E167" s="19"/>
      <c r="F167" s="74"/>
      <c r="G167" s="1"/>
      <c r="H167" s="1"/>
      <c r="I167" s="22"/>
      <c r="J167" s="74"/>
      <c r="K167" s="1"/>
      <c r="L167" s="1"/>
      <c r="M167" s="22"/>
      <c r="N167" s="74"/>
      <c r="O167" s="1"/>
      <c r="P167" s="1"/>
      <c r="Q167" s="22"/>
      <c r="R167" s="74"/>
      <c r="S167" s="22"/>
      <c r="T167" s="74"/>
      <c r="U167" s="22"/>
      <c r="V167" s="74"/>
      <c r="W167" s="22"/>
      <c r="X167" s="74"/>
      <c r="Y167" s="22"/>
      <c r="Z167" s="74"/>
      <c r="AA167" s="22"/>
      <c r="AB167" s="74"/>
      <c r="AC167" s="22"/>
      <c r="AD167" s="74"/>
      <c r="AE167" s="22"/>
      <c r="AF167" s="74"/>
      <c r="AG167" s="22"/>
      <c r="AH167" s="74"/>
      <c r="AI167" s="22"/>
      <c r="AJ167" s="74"/>
      <c r="AK167" s="22"/>
      <c r="AL167" s="74"/>
      <c r="AM167" s="22"/>
      <c r="AN167" s="74"/>
      <c r="AO167" s="22"/>
      <c r="AP167" s="74"/>
      <c r="AQ167" s="22"/>
      <c r="AR167" s="74"/>
      <c r="AS167" s="22"/>
      <c r="AT167" s="74"/>
      <c r="AU167" s="22"/>
      <c r="AV167" s="74"/>
      <c r="AW167" s="22"/>
      <c r="AX167" s="74"/>
      <c r="AY167" s="22"/>
      <c r="AZ167" s="74"/>
      <c r="BA167" s="22"/>
      <c r="BB167" s="74"/>
      <c r="BC167" s="22"/>
      <c r="BD167" s="74"/>
      <c r="BE167" s="22"/>
      <c r="BF167" s="74"/>
      <c r="BG167" s="22"/>
      <c r="BH167" s="74"/>
      <c r="BI167" s="1"/>
      <c r="BJ167" s="1"/>
      <c r="BK167" s="22"/>
      <c r="BL167" s="74"/>
      <c r="BM167" s="22"/>
      <c r="BN167" s="74"/>
      <c r="BO167" s="22"/>
      <c r="BP167" s="74"/>
      <c r="BQ167" s="22"/>
      <c r="BR167" s="74"/>
      <c r="BS167" s="22"/>
      <c r="BT167" s="74"/>
      <c r="BU167" s="22"/>
      <c r="BV167" s="74"/>
      <c r="BW167" s="22"/>
      <c r="BX167" s="74"/>
      <c r="BY167" s="22"/>
      <c r="BZ167" s="74"/>
      <c r="CA167" s="22"/>
      <c r="CB167" s="74"/>
      <c r="CC167" s="22"/>
      <c r="CD167" s="66"/>
      <c r="CE167" s="66"/>
      <c r="CF167" s="67"/>
      <c r="CG167" s="66"/>
      <c r="CH167" s="66"/>
      <c r="CI167" s="68"/>
      <c r="CJ167" s="74"/>
      <c r="CK167" s="22"/>
    </row>
    <row r="168" spans="2:89" ht="15" customHeight="1" x14ac:dyDescent="0.2">
      <c r="B168" s="1"/>
      <c r="C168" s="12"/>
      <c r="D168" s="17"/>
      <c r="E168" s="19"/>
      <c r="F168" s="74"/>
      <c r="G168" s="1"/>
      <c r="H168" s="1"/>
      <c r="I168" s="22"/>
      <c r="J168" s="74"/>
      <c r="K168" s="1"/>
      <c r="L168" s="1"/>
      <c r="M168" s="22"/>
      <c r="N168" s="74"/>
      <c r="O168" s="1"/>
      <c r="P168" s="1"/>
      <c r="Q168" s="22"/>
      <c r="R168" s="74"/>
      <c r="S168" s="22"/>
      <c r="T168" s="74"/>
      <c r="U168" s="22"/>
      <c r="V168" s="74"/>
      <c r="W168" s="22"/>
      <c r="X168" s="74"/>
      <c r="Y168" s="22"/>
      <c r="Z168" s="74"/>
      <c r="AA168" s="22"/>
      <c r="AB168" s="74"/>
      <c r="AC168" s="22"/>
      <c r="AD168" s="74"/>
      <c r="AE168" s="22"/>
      <c r="AF168" s="74"/>
      <c r="AG168" s="22"/>
      <c r="AH168" s="74"/>
      <c r="AI168" s="22"/>
      <c r="AJ168" s="74"/>
      <c r="AK168" s="22"/>
      <c r="AL168" s="74"/>
      <c r="AM168" s="22"/>
      <c r="AN168" s="74"/>
      <c r="AO168" s="22"/>
      <c r="AP168" s="74"/>
      <c r="AQ168" s="22"/>
      <c r="AR168" s="74"/>
      <c r="AS168" s="22"/>
      <c r="AT168" s="74"/>
      <c r="AU168" s="22"/>
      <c r="AV168" s="74"/>
      <c r="AW168" s="22"/>
      <c r="AX168" s="74"/>
      <c r="AY168" s="22"/>
      <c r="AZ168" s="74"/>
      <c r="BA168" s="22"/>
      <c r="BB168" s="74"/>
      <c r="BC168" s="22"/>
      <c r="BD168" s="74"/>
      <c r="BE168" s="22"/>
      <c r="BF168" s="74"/>
      <c r="BG168" s="22"/>
      <c r="BH168" s="74"/>
      <c r="BI168" s="1"/>
      <c r="BJ168" s="1"/>
      <c r="BK168" s="22"/>
      <c r="BL168" s="74"/>
      <c r="BM168" s="22"/>
      <c r="BN168" s="74"/>
      <c r="BO168" s="22"/>
      <c r="BP168" s="74"/>
      <c r="BQ168" s="22"/>
      <c r="BR168" s="74"/>
      <c r="BS168" s="22"/>
      <c r="BT168" s="74"/>
      <c r="BU168" s="22"/>
      <c r="BV168" s="74"/>
      <c r="BW168" s="22"/>
      <c r="BX168" s="74"/>
      <c r="BY168" s="22"/>
      <c r="BZ168" s="74"/>
      <c r="CA168" s="22"/>
      <c r="CB168" s="74"/>
      <c r="CC168" s="22"/>
      <c r="CD168" s="66"/>
      <c r="CE168" s="66"/>
      <c r="CF168" s="67"/>
      <c r="CG168" s="66"/>
      <c r="CH168" s="66"/>
      <c r="CI168" s="68"/>
      <c r="CJ168" s="74"/>
      <c r="CK168" s="22"/>
    </row>
    <row r="169" spans="2:89" ht="15" customHeight="1" x14ac:dyDescent="0.2">
      <c r="B169" s="1"/>
      <c r="C169" s="12"/>
      <c r="D169" s="17"/>
      <c r="E169" s="19"/>
      <c r="F169" s="74"/>
      <c r="G169" s="1"/>
      <c r="H169" s="1"/>
      <c r="I169" s="22"/>
      <c r="J169" s="74"/>
      <c r="K169" s="1"/>
      <c r="L169" s="1"/>
      <c r="M169" s="22"/>
      <c r="N169" s="74"/>
      <c r="O169" s="1"/>
      <c r="P169" s="1"/>
      <c r="Q169" s="22"/>
      <c r="R169" s="74"/>
      <c r="S169" s="22"/>
      <c r="T169" s="74"/>
      <c r="U169" s="22"/>
      <c r="V169" s="74"/>
      <c r="W169" s="22"/>
      <c r="X169" s="74"/>
      <c r="Y169" s="22"/>
      <c r="Z169" s="74"/>
      <c r="AA169" s="22"/>
      <c r="AB169" s="74"/>
      <c r="AC169" s="22"/>
      <c r="AD169" s="74"/>
      <c r="AE169" s="22"/>
      <c r="AF169" s="74"/>
      <c r="AG169" s="22"/>
      <c r="AH169" s="74"/>
      <c r="AI169" s="22"/>
      <c r="AJ169" s="74"/>
      <c r="AK169" s="22"/>
      <c r="AL169" s="74"/>
      <c r="AM169" s="22"/>
      <c r="AN169" s="74"/>
      <c r="AO169" s="22"/>
      <c r="AP169" s="74"/>
      <c r="AQ169" s="22"/>
      <c r="AR169" s="74"/>
      <c r="AS169" s="22"/>
      <c r="AT169" s="74"/>
      <c r="AU169" s="22"/>
      <c r="AV169" s="74"/>
      <c r="AW169" s="22"/>
      <c r="AX169" s="74"/>
      <c r="AY169" s="22"/>
      <c r="AZ169" s="74"/>
      <c r="BA169" s="22"/>
      <c r="BB169" s="74"/>
      <c r="BC169" s="22"/>
      <c r="BD169" s="74"/>
      <c r="BE169" s="22"/>
      <c r="BF169" s="74"/>
      <c r="BG169" s="22"/>
      <c r="BH169" s="74"/>
      <c r="BI169" s="1"/>
      <c r="BJ169" s="1"/>
      <c r="BK169" s="22"/>
      <c r="BL169" s="74"/>
      <c r="BM169" s="22"/>
      <c r="BN169" s="74"/>
      <c r="BO169" s="22"/>
      <c r="BP169" s="74"/>
      <c r="BQ169" s="22"/>
      <c r="BR169" s="74"/>
      <c r="BS169" s="22"/>
      <c r="BT169" s="74"/>
      <c r="BU169" s="22"/>
      <c r="BV169" s="74"/>
      <c r="BW169" s="22"/>
      <c r="BX169" s="74"/>
      <c r="BY169" s="22"/>
      <c r="BZ169" s="74"/>
      <c r="CA169" s="22"/>
      <c r="CB169" s="74"/>
      <c r="CC169" s="22"/>
      <c r="CD169" s="66"/>
      <c r="CE169" s="66"/>
      <c r="CF169" s="67"/>
      <c r="CG169" s="66"/>
      <c r="CH169" s="66"/>
      <c r="CI169" s="68"/>
      <c r="CJ169" s="74"/>
      <c r="CK169" s="22"/>
    </row>
    <row r="170" spans="2:89" ht="15" customHeight="1" x14ac:dyDescent="0.2">
      <c r="B170" s="1"/>
      <c r="C170" s="12"/>
      <c r="D170" s="17"/>
      <c r="E170" s="19"/>
      <c r="F170" s="74"/>
      <c r="G170" s="1"/>
      <c r="H170" s="1"/>
      <c r="I170" s="22"/>
      <c r="J170" s="74"/>
      <c r="K170" s="1"/>
      <c r="L170" s="1"/>
      <c r="M170" s="22"/>
      <c r="N170" s="74"/>
      <c r="O170" s="1"/>
      <c r="P170" s="1"/>
      <c r="Q170" s="22"/>
      <c r="R170" s="74"/>
      <c r="S170" s="22"/>
      <c r="T170" s="74"/>
      <c r="U170" s="22"/>
      <c r="V170" s="74"/>
      <c r="W170" s="22"/>
      <c r="X170" s="74"/>
      <c r="Y170" s="22"/>
      <c r="Z170" s="74"/>
      <c r="AA170" s="22"/>
      <c r="AB170" s="74"/>
      <c r="AC170" s="22"/>
      <c r="AD170" s="74"/>
      <c r="AE170" s="22"/>
      <c r="AF170" s="74"/>
      <c r="AG170" s="22"/>
      <c r="AH170" s="74"/>
      <c r="AI170" s="22"/>
      <c r="AJ170" s="74"/>
      <c r="AK170" s="22"/>
      <c r="AL170" s="74"/>
      <c r="AM170" s="22"/>
      <c r="AN170" s="74"/>
      <c r="AO170" s="22"/>
      <c r="AP170" s="74"/>
      <c r="AQ170" s="22"/>
      <c r="AR170" s="74"/>
      <c r="AS170" s="22"/>
      <c r="AT170" s="74"/>
      <c r="AU170" s="22"/>
      <c r="AV170" s="74"/>
      <c r="AW170" s="22"/>
      <c r="AX170" s="74"/>
      <c r="AY170" s="22"/>
      <c r="AZ170" s="74"/>
      <c r="BA170" s="22"/>
      <c r="BB170" s="74"/>
      <c r="BC170" s="22"/>
      <c r="BD170" s="74"/>
      <c r="BE170" s="22"/>
      <c r="BF170" s="74"/>
      <c r="BG170" s="22"/>
      <c r="BH170" s="74"/>
      <c r="BI170" s="1"/>
      <c r="BJ170" s="1"/>
      <c r="BK170" s="22"/>
      <c r="BL170" s="74"/>
      <c r="BM170" s="22"/>
      <c r="BN170" s="74"/>
      <c r="BO170" s="22"/>
      <c r="BP170" s="74"/>
      <c r="BQ170" s="22"/>
      <c r="BR170" s="74"/>
      <c r="BS170" s="22"/>
      <c r="BT170" s="74"/>
      <c r="BU170" s="22"/>
      <c r="BV170" s="74"/>
      <c r="BW170" s="22"/>
      <c r="BX170" s="74"/>
      <c r="BY170" s="22"/>
      <c r="BZ170" s="74"/>
      <c r="CA170" s="22"/>
      <c r="CB170" s="74"/>
      <c r="CC170" s="22"/>
      <c r="CD170" s="66"/>
      <c r="CE170" s="66"/>
      <c r="CF170" s="67"/>
      <c r="CG170" s="66"/>
      <c r="CH170" s="66"/>
      <c r="CI170" s="68"/>
      <c r="CJ170" s="74"/>
      <c r="CK170" s="22"/>
    </row>
    <row r="171" spans="2:89" ht="15" customHeight="1" x14ac:dyDescent="0.2">
      <c r="B171" s="1"/>
      <c r="C171" s="12"/>
      <c r="D171" s="17"/>
      <c r="E171" s="19"/>
      <c r="F171" s="74"/>
      <c r="G171" s="1"/>
      <c r="H171" s="1"/>
      <c r="I171" s="22"/>
      <c r="J171" s="74"/>
      <c r="K171" s="1"/>
      <c r="L171" s="1"/>
      <c r="M171" s="22"/>
      <c r="N171" s="74"/>
      <c r="O171" s="1"/>
      <c r="P171" s="1"/>
      <c r="Q171" s="22"/>
      <c r="R171" s="74"/>
      <c r="S171" s="22"/>
      <c r="T171" s="74"/>
      <c r="U171" s="22"/>
      <c r="V171" s="74"/>
      <c r="W171" s="22"/>
      <c r="X171" s="74"/>
      <c r="Y171" s="22"/>
      <c r="Z171" s="74"/>
      <c r="AA171" s="22"/>
      <c r="AB171" s="74"/>
      <c r="AC171" s="22"/>
      <c r="AD171" s="74"/>
      <c r="AE171" s="22"/>
      <c r="AF171" s="74"/>
      <c r="AG171" s="22"/>
      <c r="AH171" s="74"/>
      <c r="AI171" s="22"/>
      <c r="AJ171" s="74"/>
      <c r="AK171" s="22"/>
      <c r="AL171" s="74"/>
      <c r="AM171" s="22"/>
      <c r="AN171" s="74"/>
      <c r="AO171" s="22"/>
      <c r="AP171" s="74"/>
      <c r="AQ171" s="22"/>
      <c r="AR171" s="74"/>
      <c r="AS171" s="22"/>
      <c r="AT171" s="74"/>
      <c r="AU171" s="22"/>
      <c r="AV171" s="74"/>
      <c r="AW171" s="22"/>
      <c r="AX171" s="74"/>
      <c r="AY171" s="22"/>
      <c r="AZ171" s="74"/>
      <c r="BA171" s="22"/>
      <c r="BB171" s="74"/>
      <c r="BC171" s="22"/>
      <c r="BD171" s="74"/>
      <c r="BE171" s="22"/>
      <c r="BF171" s="74"/>
      <c r="BG171" s="22"/>
      <c r="BH171" s="74"/>
      <c r="BI171" s="1"/>
      <c r="BJ171" s="1"/>
      <c r="BK171" s="22"/>
      <c r="BL171" s="74"/>
      <c r="BM171" s="22"/>
      <c r="BN171" s="74"/>
      <c r="BO171" s="22"/>
      <c r="BP171" s="74"/>
      <c r="BQ171" s="22"/>
      <c r="BR171" s="74"/>
      <c r="BS171" s="22"/>
      <c r="BT171" s="74"/>
      <c r="BU171" s="22"/>
      <c r="BV171" s="74"/>
      <c r="BW171" s="22"/>
      <c r="BX171" s="74"/>
      <c r="BY171" s="22"/>
      <c r="BZ171" s="74"/>
      <c r="CA171" s="22"/>
      <c r="CB171" s="74"/>
      <c r="CC171" s="22"/>
      <c r="CD171" s="66"/>
      <c r="CE171" s="66"/>
      <c r="CF171" s="67"/>
      <c r="CG171" s="66"/>
      <c r="CH171" s="66"/>
      <c r="CI171" s="68"/>
      <c r="CJ171" s="74"/>
      <c r="CK171" s="22"/>
    </row>
    <row r="172" spans="2:89" ht="15" customHeight="1" x14ac:dyDescent="0.2">
      <c r="B172" s="1"/>
      <c r="C172" s="12"/>
      <c r="D172" s="17"/>
      <c r="E172" s="19"/>
      <c r="F172" s="74"/>
      <c r="G172" s="1"/>
      <c r="H172" s="1"/>
      <c r="I172" s="22"/>
      <c r="J172" s="74"/>
      <c r="K172" s="1"/>
      <c r="L172" s="1"/>
      <c r="M172" s="22"/>
      <c r="N172" s="74"/>
      <c r="O172" s="1"/>
      <c r="P172" s="1"/>
      <c r="Q172" s="22"/>
      <c r="R172" s="74"/>
      <c r="S172" s="22"/>
      <c r="T172" s="74"/>
      <c r="U172" s="22"/>
      <c r="V172" s="74"/>
      <c r="W172" s="22"/>
      <c r="X172" s="74"/>
      <c r="Y172" s="22"/>
      <c r="Z172" s="74"/>
      <c r="AA172" s="22"/>
      <c r="AB172" s="74"/>
      <c r="AC172" s="22"/>
      <c r="AD172" s="74"/>
      <c r="AE172" s="22"/>
      <c r="AF172" s="74"/>
      <c r="AG172" s="22"/>
      <c r="AH172" s="74"/>
      <c r="AI172" s="22"/>
      <c r="AJ172" s="74"/>
      <c r="AK172" s="22"/>
      <c r="AL172" s="74"/>
      <c r="AM172" s="22"/>
      <c r="AN172" s="74"/>
      <c r="AO172" s="22"/>
      <c r="AP172" s="74"/>
      <c r="AQ172" s="22"/>
      <c r="AR172" s="74"/>
      <c r="AS172" s="22"/>
      <c r="AT172" s="74"/>
      <c r="AU172" s="22"/>
      <c r="AV172" s="74"/>
      <c r="AW172" s="22"/>
      <c r="AX172" s="74"/>
      <c r="AY172" s="22"/>
      <c r="AZ172" s="74"/>
      <c r="BA172" s="22"/>
      <c r="BB172" s="74"/>
      <c r="BC172" s="22"/>
      <c r="BD172" s="74"/>
      <c r="BE172" s="22"/>
      <c r="BF172" s="74"/>
      <c r="BG172" s="22"/>
      <c r="BH172" s="74"/>
      <c r="BI172" s="1"/>
      <c r="BJ172" s="1"/>
      <c r="BK172" s="22"/>
      <c r="BL172" s="74"/>
      <c r="BM172" s="22"/>
      <c r="BN172" s="74"/>
      <c r="BO172" s="22"/>
      <c r="BP172" s="74"/>
      <c r="BQ172" s="22"/>
      <c r="BR172" s="74"/>
      <c r="BS172" s="22"/>
      <c r="BT172" s="74"/>
      <c r="BU172" s="22"/>
      <c r="BV172" s="74"/>
      <c r="BW172" s="22"/>
      <c r="BX172" s="74"/>
      <c r="BY172" s="22"/>
      <c r="BZ172" s="74"/>
      <c r="CA172" s="22"/>
      <c r="CB172" s="74"/>
      <c r="CC172" s="22"/>
      <c r="CD172" s="66"/>
      <c r="CE172" s="66"/>
      <c r="CF172" s="67"/>
      <c r="CG172" s="66"/>
      <c r="CH172" s="66"/>
      <c r="CI172" s="68"/>
      <c r="CJ172" s="74"/>
      <c r="CK172" s="22"/>
    </row>
    <row r="173" spans="2:89" ht="15" customHeight="1" x14ac:dyDescent="0.2">
      <c r="B173" s="1"/>
      <c r="C173" s="12"/>
      <c r="D173" s="17"/>
      <c r="E173" s="19"/>
      <c r="F173" s="74"/>
      <c r="G173" s="1"/>
      <c r="H173" s="1"/>
      <c r="I173" s="22"/>
      <c r="J173" s="74"/>
      <c r="K173" s="1"/>
      <c r="L173" s="1"/>
      <c r="M173" s="22"/>
      <c r="N173" s="74"/>
      <c r="O173" s="1"/>
      <c r="P173" s="1"/>
      <c r="Q173" s="22"/>
      <c r="R173" s="74"/>
      <c r="S173" s="22"/>
      <c r="T173" s="74"/>
      <c r="U173" s="22"/>
      <c r="V173" s="74"/>
      <c r="W173" s="22"/>
      <c r="X173" s="74"/>
      <c r="Y173" s="22"/>
      <c r="Z173" s="74"/>
      <c r="AA173" s="22"/>
      <c r="AB173" s="74"/>
      <c r="AC173" s="22"/>
      <c r="AD173" s="74"/>
      <c r="AE173" s="22"/>
      <c r="AF173" s="74"/>
      <c r="AG173" s="22"/>
      <c r="AH173" s="74"/>
      <c r="AI173" s="22"/>
      <c r="AJ173" s="74"/>
      <c r="AK173" s="22"/>
      <c r="AL173" s="74"/>
      <c r="AM173" s="22"/>
      <c r="AN173" s="74"/>
      <c r="AO173" s="22"/>
      <c r="AP173" s="74"/>
      <c r="AQ173" s="22"/>
      <c r="AR173" s="74"/>
      <c r="AS173" s="22"/>
      <c r="AT173" s="74"/>
      <c r="AU173" s="22"/>
      <c r="AV173" s="74"/>
      <c r="AW173" s="22"/>
      <c r="AX173" s="74"/>
      <c r="AY173" s="22"/>
      <c r="AZ173" s="74"/>
      <c r="BA173" s="22"/>
      <c r="BB173" s="74"/>
      <c r="BC173" s="22"/>
      <c r="BD173" s="74"/>
      <c r="BE173" s="22"/>
      <c r="BF173" s="74"/>
      <c r="BG173" s="22"/>
      <c r="BH173" s="74"/>
      <c r="BI173" s="1"/>
      <c r="BJ173" s="1"/>
      <c r="BK173" s="22"/>
      <c r="BL173" s="74"/>
      <c r="BM173" s="22"/>
      <c r="BN173" s="74"/>
      <c r="BO173" s="22"/>
      <c r="BP173" s="74"/>
      <c r="BQ173" s="22"/>
      <c r="BR173" s="74"/>
      <c r="BS173" s="22"/>
      <c r="BT173" s="74"/>
      <c r="BU173" s="22"/>
      <c r="BV173" s="74"/>
      <c r="BW173" s="22"/>
      <c r="BX173" s="74"/>
      <c r="BY173" s="22"/>
      <c r="BZ173" s="74"/>
      <c r="CA173" s="22"/>
      <c r="CB173" s="74"/>
      <c r="CC173" s="22"/>
      <c r="CD173" s="66"/>
      <c r="CE173" s="66"/>
      <c r="CF173" s="67"/>
      <c r="CG173" s="66"/>
      <c r="CH173" s="66"/>
      <c r="CI173" s="68"/>
      <c r="CJ173" s="74"/>
      <c r="CK173" s="22"/>
    </row>
    <row r="174" spans="2:89" ht="15" customHeight="1" x14ac:dyDescent="0.2">
      <c r="B174" s="1"/>
      <c r="C174" s="12"/>
      <c r="D174" s="17"/>
      <c r="E174" s="19"/>
      <c r="F174" s="74"/>
      <c r="G174" s="1"/>
      <c r="H174" s="1"/>
      <c r="I174" s="22"/>
      <c r="J174" s="74"/>
      <c r="K174" s="1"/>
      <c r="L174" s="1"/>
      <c r="M174" s="22"/>
      <c r="N174" s="74"/>
      <c r="O174" s="1"/>
      <c r="P174" s="1"/>
      <c r="Q174" s="22"/>
      <c r="R174" s="74"/>
      <c r="S174" s="22"/>
      <c r="T174" s="74"/>
      <c r="U174" s="22"/>
      <c r="V174" s="74"/>
      <c r="W174" s="22"/>
      <c r="X174" s="74"/>
      <c r="Y174" s="22"/>
      <c r="Z174" s="74"/>
      <c r="AA174" s="22"/>
      <c r="AB174" s="74"/>
      <c r="AC174" s="22"/>
      <c r="AD174" s="74"/>
      <c r="AE174" s="22"/>
      <c r="AF174" s="74"/>
      <c r="AG174" s="22"/>
      <c r="AH174" s="74"/>
      <c r="AI174" s="22"/>
      <c r="AJ174" s="74"/>
      <c r="AK174" s="22"/>
      <c r="AL174" s="74"/>
      <c r="AM174" s="22"/>
      <c r="AN174" s="74"/>
      <c r="AO174" s="22"/>
      <c r="AP174" s="74"/>
      <c r="AQ174" s="22"/>
      <c r="AR174" s="74"/>
      <c r="AS174" s="22"/>
      <c r="AT174" s="74"/>
      <c r="AU174" s="22"/>
      <c r="AV174" s="74"/>
      <c r="AW174" s="22"/>
      <c r="AX174" s="74"/>
      <c r="AY174" s="22"/>
      <c r="AZ174" s="74"/>
      <c r="BA174" s="22"/>
      <c r="BB174" s="74"/>
      <c r="BC174" s="22"/>
      <c r="BD174" s="74"/>
      <c r="BE174" s="22"/>
      <c r="BF174" s="74"/>
      <c r="BG174" s="22"/>
      <c r="BH174" s="74"/>
      <c r="BI174" s="1"/>
      <c r="BJ174" s="1"/>
      <c r="BK174" s="22"/>
      <c r="BL174" s="74"/>
      <c r="BM174" s="22"/>
      <c r="BN174" s="74"/>
      <c r="BO174" s="22"/>
      <c r="BP174" s="74"/>
      <c r="BQ174" s="22"/>
      <c r="BR174" s="74"/>
      <c r="BS174" s="22"/>
      <c r="BT174" s="74"/>
      <c r="BU174" s="22"/>
      <c r="BV174" s="74"/>
      <c r="BW174" s="22"/>
      <c r="BX174" s="74"/>
      <c r="BY174" s="22"/>
      <c r="BZ174" s="74"/>
      <c r="CA174" s="22"/>
      <c r="CB174" s="74"/>
      <c r="CC174" s="22"/>
      <c r="CD174" s="66"/>
      <c r="CE174" s="66"/>
      <c r="CF174" s="67"/>
      <c r="CG174" s="66"/>
      <c r="CH174" s="66"/>
      <c r="CI174" s="68"/>
      <c r="CJ174" s="74"/>
      <c r="CK174" s="22"/>
    </row>
    <row r="175" spans="2:89" ht="15" customHeight="1" x14ac:dyDescent="0.2">
      <c r="B175" s="1"/>
      <c r="C175" s="12"/>
      <c r="D175" s="17"/>
      <c r="E175" s="19"/>
      <c r="F175" s="74"/>
      <c r="G175" s="1"/>
      <c r="H175" s="1"/>
      <c r="I175" s="22"/>
      <c r="J175" s="74"/>
      <c r="K175" s="1"/>
      <c r="L175" s="1"/>
      <c r="M175" s="22"/>
      <c r="N175" s="74"/>
      <c r="O175" s="1"/>
      <c r="P175" s="1"/>
      <c r="Q175" s="22"/>
      <c r="R175" s="74"/>
      <c r="S175" s="22"/>
      <c r="T175" s="74"/>
      <c r="U175" s="22"/>
      <c r="V175" s="74"/>
      <c r="W175" s="22"/>
      <c r="X175" s="74"/>
      <c r="Y175" s="22"/>
      <c r="Z175" s="74"/>
      <c r="AA175" s="22"/>
      <c r="AB175" s="74"/>
      <c r="AC175" s="22"/>
      <c r="AD175" s="74"/>
      <c r="AE175" s="22"/>
      <c r="AF175" s="74"/>
      <c r="AG175" s="22"/>
      <c r="AH175" s="74"/>
      <c r="AI175" s="22"/>
      <c r="AJ175" s="74"/>
      <c r="AK175" s="22"/>
      <c r="AL175" s="74"/>
      <c r="AM175" s="22"/>
      <c r="AN175" s="74"/>
      <c r="AO175" s="22"/>
      <c r="AP175" s="74"/>
      <c r="AQ175" s="22"/>
      <c r="AR175" s="74"/>
      <c r="AS175" s="22"/>
      <c r="AT175" s="74"/>
      <c r="AU175" s="22"/>
      <c r="AV175" s="74"/>
      <c r="AW175" s="22"/>
      <c r="AX175" s="74"/>
      <c r="AY175" s="22"/>
      <c r="AZ175" s="74"/>
      <c r="BA175" s="22"/>
      <c r="BB175" s="74"/>
      <c r="BC175" s="22"/>
      <c r="BD175" s="74"/>
      <c r="BE175" s="22"/>
      <c r="BF175" s="74"/>
      <c r="BG175" s="22"/>
      <c r="BH175" s="74"/>
      <c r="BI175" s="1"/>
      <c r="BJ175" s="1"/>
      <c r="BK175" s="22"/>
      <c r="BL175" s="74"/>
      <c r="BM175" s="22"/>
      <c r="BN175" s="74"/>
      <c r="BO175" s="22"/>
      <c r="BP175" s="74"/>
      <c r="BQ175" s="22"/>
      <c r="BR175" s="74"/>
      <c r="BS175" s="22"/>
      <c r="BT175" s="74"/>
      <c r="BU175" s="22"/>
      <c r="BV175" s="74"/>
      <c r="BW175" s="22"/>
      <c r="BX175" s="74"/>
      <c r="BY175" s="22"/>
      <c r="BZ175" s="74"/>
      <c r="CA175" s="22"/>
      <c r="CB175" s="74"/>
      <c r="CC175" s="22"/>
      <c r="CD175" s="66"/>
      <c r="CE175" s="66"/>
      <c r="CF175" s="67"/>
      <c r="CG175" s="66"/>
      <c r="CH175" s="66"/>
      <c r="CI175" s="68"/>
      <c r="CJ175" s="74"/>
      <c r="CK175" s="22"/>
    </row>
    <row r="176" spans="2:89" ht="15" customHeight="1" x14ac:dyDescent="0.2">
      <c r="B176" s="1"/>
      <c r="C176" s="12"/>
      <c r="D176" s="17"/>
      <c r="E176" s="19"/>
      <c r="F176" s="74"/>
      <c r="G176" s="1"/>
      <c r="H176" s="1"/>
      <c r="I176" s="22"/>
      <c r="J176" s="74"/>
      <c r="K176" s="1"/>
      <c r="L176" s="1"/>
      <c r="M176" s="22"/>
      <c r="N176" s="74"/>
      <c r="O176" s="1"/>
      <c r="P176" s="1"/>
      <c r="Q176" s="22"/>
      <c r="R176" s="74"/>
      <c r="S176" s="22"/>
      <c r="T176" s="74"/>
      <c r="U176" s="22"/>
      <c r="V176" s="74"/>
      <c r="W176" s="22"/>
      <c r="X176" s="74"/>
      <c r="Y176" s="22"/>
      <c r="Z176" s="74"/>
      <c r="AA176" s="22"/>
      <c r="AB176" s="74"/>
      <c r="AC176" s="22"/>
      <c r="AD176" s="74"/>
      <c r="AE176" s="22"/>
      <c r="AF176" s="74"/>
      <c r="AG176" s="22"/>
      <c r="AH176" s="74"/>
      <c r="AI176" s="22"/>
      <c r="AJ176" s="74"/>
      <c r="AK176" s="22"/>
      <c r="AL176" s="74"/>
      <c r="AM176" s="22"/>
      <c r="AN176" s="74"/>
      <c r="AO176" s="22"/>
      <c r="AP176" s="74"/>
      <c r="AQ176" s="22"/>
      <c r="AR176" s="74"/>
      <c r="AS176" s="22"/>
      <c r="AT176" s="74"/>
      <c r="AU176" s="22"/>
      <c r="AV176" s="74"/>
      <c r="AW176" s="22"/>
      <c r="AX176" s="74"/>
      <c r="AY176" s="22"/>
      <c r="AZ176" s="74"/>
      <c r="BA176" s="22"/>
      <c r="BB176" s="74"/>
      <c r="BC176" s="22"/>
      <c r="BD176" s="74"/>
      <c r="BE176" s="22"/>
      <c r="BF176" s="74"/>
      <c r="BG176" s="22"/>
      <c r="BH176" s="74"/>
      <c r="BI176" s="1"/>
      <c r="BJ176" s="1"/>
      <c r="BK176" s="22"/>
      <c r="BL176" s="74"/>
      <c r="BM176" s="22"/>
      <c r="BN176" s="74"/>
      <c r="BO176" s="22"/>
      <c r="BP176" s="74"/>
      <c r="BQ176" s="22"/>
      <c r="BR176" s="74"/>
      <c r="BS176" s="22"/>
      <c r="BT176" s="74"/>
      <c r="BU176" s="22"/>
      <c r="BV176" s="74"/>
      <c r="BW176" s="22"/>
      <c r="BX176" s="74"/>
      <c r="BY176" s="22"/>
      <c r="BZ176" s="74"/>
      <c r="CA176" s="22"/>
      <c r="CB176" s="74"/>
      <c r="CC176" s="22"/>
      <c r="CD176" s="66"/>
      <c r="CE176" s="66"/>
      <c r="CF176" s="67"/>
      <c r="CG176" s="66"/>
      <c r="CH176" s="66"/>
      <c r="CI176" s="68"/>
      <c r="CJ176" s="74"/>
      <c r="CK176" s="22"/>
    </row>
    <row r="177" spans="2:89" ht="15" customHeight="1" x14ac:dyDescent="0.2">
      <c r="B177" s="1"/>
      <c r="C177" s="12"/>
      <c r="D177" s="17"/>
      <c r="E177" s="19"/>
      <c r="F177" s="74"/>
      <c r="G177" s="1"/>
      <c r="H177" s="1"/>
      <c r="I177" s="22"/>
      <c r="J177" s="74"/>
      <c r="K177" s="1"/>
      <c r="L177" s="1"/>
      <c r="M177" s="22"/>
      <c r="N177" s="74"/>
      <c r="O177" s="1"/>
      <c r="P177" s="1"/>
      <c r="Q177" s="22"/>
      <c r="R177" s="74"/>
      <c r="S177" s="22"/>
      <c r="T177" s="74"/>
      <c r="U177" s="22"/>
      <c r="V177" s="74"/>
      <c r="W177" s="22"/>
      <c r="X177" s="74"/>
      <c r="Y177" s="22"/>
      <c r="Z177" s="74"/>
      <c r="AA177" s="22"/>
      <c r="AB177" s="74"/>
      <c r="AC177" s="22"/>
      <c r="AD177" s="74"/>
      <c r="AE177" s="22"/>
      <c r="AF177" s="74"/>
      <c r="AG177" s="22"/>
      <c r="AH177" s="74"/>
      <c r="AI177" s="22"/>
      <c r="AJ177" s="74"/>
      <c r="AK177" s="22"/>
      <c r="AL177" s="74"/>
      <c r="AM177" s="22"/>
      <c r="AN177" s="74"/>
      <c r="AO177" s="22"/>
      <c r="AP177" s="74"/>
      <c r="AQ177" s="22"/>
      <c r="AR177" s="74"/>
      <c r="AS177" s="22"/>
      <c r="AT177" s="74"/>
      <c r="AU177" s="22"/>
      <c r="AV177" s="74"/>
      <c r="AW177" s="22"/>
      <c r="AX177" s="74"/>
      <c r="AY177" s="22"/>
      <c r="AZ177" s="74"/>
      <c r="BA177" s="22"/>
      <c r="BB177" s="74"/>
      <c r="BC177" s="22"/>
      <c r="BD177" s="74"/>
      <c r="BE177" s="22"/>
      <c r="BF177" s="74"/>
      <c r="BG177" s="22"/>
      <c r="BH177" s="74"/>
      <c r="BI177" s="1"/>
      <c r="BJ177" s="1"/>
      <c r="BK177" s="22"/>
      <c r="BL177" s="74"/>
      <c r="BM177" s="22"/>
      <c r="BN177" s="74"/>
      <c r="BO177" s="22"/>
      <c r="BP177" s="74"/>
      <c r="BQ177" s="22"/>
      <c r="BR177" s="74"/>
      <c r="BS177" s="22"/>
      <c r="BT177" s="74"/>
      <c r="BU177" s="22"/>
      <c r="BV177" s="74"/>
      <c r="BW177" s="22"/>
      <c r="BX177" s="74"/>
      <c r="BY177" s="22"/>
      <c r="BZ177" s="74"/>
      <c r="CA177" s="22"/>
      <c r="CB177" s="74"/>
      <c r="CC177" s="22"/>
      <c r="CD177" s="66"/>
      <c r="CE177" s="66"/>
      <c r="CF177" s="67"/>
      <c r="CG177" s="66"/>
      <c r="CH177" s="66"/>
      <c r="CI177" s="68"/>
      <c r="CJ177" s="74"/>
      <c r="CK177" s="22"/>
    </row>
    <row r="178" spans="2:89" ht="15" customHeight="1" x14ac:dyDescent="0.2">
      <c r="B178" s="1"/>
      <c r="C178" s="12"/>
      <c r="D178" s="17"/>
      <c r="E178" s="19"/>
      <c r="F178" s="74"/>
      <c r="G178" s="1"/>
      <c r="H178" s="1"/>
      <c r="I178" s="22"/>
      <c r="J178" s="74"/>
      <c r="K178" s="1"/>
      <c r="L178" s="1"/>
      <c r="M178" s="22"/>
      <c r="N178" s="74"/>
      <c r="O178" s="1"/>
      <c r="P178" s="1"/>
      <c r="Q178" s="22"/>
      <c r="R178" s="74"/>
      <c r="S178" s="22"/>
      <c r="T178" s="74"/>
      <c r="U178" s="22"/>
      <c r="V178" s="74"/>
      <c r="W178" s="22"/>
      <c r="X178" s="74"/>
      <c r="Y178" s="22"/>
      <c r="Z178" s="74"/>
      <c r="AA178" s="22"/>
      <c r="AB178" s="74"/>
      <c r="AC178" s="22"/>
      <c r="AD178" s="74"/>
      <c r="AE178" s="22"/>
      <c r="AF178" s="74"/>
      <c r="AG178" s="22"/>
      <c r="AH178" s="74"/>
      <c r="AI178" s="22"/>
      <c r="AJ178" s="74"/>
      <c r="AK178" s="22"/>
      <c r="AL178" s="74"/>
      <c r="AM178" s="22"/>
      <c r="AN178" s="74"/>
      <c r="AO178" s="22"/>
      <c r="AP178" s="74"/>
      <c r="AQ178" s="22"/>
      <c r="AR178" s="74"/>
      <c r="AS178" s="22"/>
      <c r="AT178" s="74"/>
      <c r="AU178" s="22"/>
      <c r="AV178" s="74"/>
      <c r="AW178" s="22"/>
      <c r="AX178" s="74"/>
      <c r="AY178" s="22"/>
      <c r="AZ178" s="74"/>
      <c r="BA178" s="22"/>
      <c r="BB178" s="74"/>
      <c r="BC178" s="22"/>
      <c r="BD178" s="74"/>
      <c r="BE178" s="22"/>
      <c r="BF178" s="74"/>
      <c r="BG178" s="22"/>
      <c r="BH178" s="74"/>
      <c r="BI178" s="1"/>
      <c r="BJ178" s="1"/>
      <c r="BK178" s="22"/>
      <c r="BL178" s="74"/>
      <c r="BM178" s="22"/>
      <c r="BN178" s="74"/>
      <c r="BO178" s="22"/>
      <c r="BP178" s="74"/>
      <c r="BQ178" s="22"/>
      <c r="BR178" s="74"/>
      <c r="BS178" s="22"/>
      <c r="BT178" s="74"/>
      <c r="BU178" s="22"/>
      <c r="BV178" s="74"/>
      <c r="BW178" s="22"/>
      <c r="BX178" s="74"/>
      <c r="BY178" s="22"/>
      <c r="BZ178" s="74"/>
      <c r="CA178" s="22"/>
      <c r="CB178" s="74"/>
      <c r="CC178" s="22"/>
      <c r="CD178" s="66"/>
      <c r="CE178" s="66"/>
      <c r="CF178" s="67"/>
      <c r="CG178" s="66"/>
      <c r="CH178" s="66"/>
      <c r="CI178" s="68"/>
      <c r="CJ178" s="74"/>
      <c r="CK178" s="22"/>
    </row>
    <row r="179" spans="2:89" ht="15" customHeight="1" x14ac:dyDescent="0.2">
      <c r="B179" s="1"/>
      <c r="C179" s="12"/>
      <c r="D179" s="17"/>
      <c r="E179" s="19"/>
      <c r="F179" s="74"/>
      <c r="G179" s="1"/>
      <c r="H179" s="1"/>
      <c r="I179" s="22"/>
      <c r="J179" s="74"/>
      <c r="K179" s="1"/>
      <c r="L179" s="1"/>
      <c r="M179" s="22"/>
      <c r="N179" s="74"/>
      <c r="O179" s="1"/>
      <c r="P179" s="1"/>
      <c r="Q179" s="22"/>
      <c r="R179" s="74"/>
      <c r="S179" s="22"/>
      <c r="T179" s="74"/>
      <c r="U179" s="22"/>
      <c r="V179" s="74"/>
      <c r="W179" s="22"/>
      <c r="X179" s="74"/>
      <c r="Y179" s="22"/>
      <c r="Z179" s="74"/>
      <c r="AA179" s="22"/>
      <c r="AB179" s="74"/>
      <c r="AC179" s="22"/>
      <c r="AD179" s="74"/>
      <c r="AE179" s="22"/>
      <c r="AF179" s="74"/>
      <c r="AG179" s="22"/>
      <c r="AH179" s="74"/>
      <c r="AI179" s="22"/>
      <c r="AJ179" s="74"/>
      <c r="AK179" s="22"/>
      <c r="AL179" s="74"/>
      <c r="AM179" s="22"/>
      <c r="AN179" s="74"/>
      <c r="AO179" s="22"/>
      <c r="AP179" s="74"/>
      <c r="AQ179" s="22"/>
      <c r="AR179" s="74"/>
      <c r="AS179" s="22"/>
      <c r="AT179" s="74"/>
      <c r="AU179" s="22"/>
      <c r="AV179" s="74"/>
      <c r="AW179" s="22"/>
      <c r="AX179" s="74"/>
      <c r="AY179" s="22"/>
      <c r="AZ179" s="74"/>
      <c r="BA179" s="22"/>
      <c r="BB179" s="74"/>
      <c r="BC179" s="22"/>
      <c r="BD179" s="74"/>
      <c r="BE179" s="22"/>
      <c r="BF179" s="74"/>
      <c r="BG179" s="22"/>
      <c r="BH179" s="74"/>
      <c r="BI179" s="1"/>
      <c r="BJ179" s="1"/>
      <c r="BK179" s="22"/>
      <c r="BL179" s="74"/>
      <c r="BM179" s="22"/>
      <c r="BN179" s="74"/>
      <c r="BO179" s="22"/>
      <c r="BP179" s="74"/>
      <c r="BQ179" s="22"/>
      <c r="BR179" s="74"/>
      <c r="BS179" s="22"/>
      <c r="BT179" s="74"/>
      <c r="BU179" s="22"/>
      <c r="BV179" s="74"/>
      <c r="BW179" s="22"/>
      <c r="BX179" s="74"/>
      <c r="BY179" s="22"/>
      <c r="BZ179" s="74"/>
      <c r="CA179" s="22"/>
      <c r="CB179" s="74"/>
      <c r="CC179" s="22"/>
      <c r="CD179" s="66"/>
      <c r="CE179" s="66"/>
      <c r="CF179" s="67"/>
      <c r="CG179" s="66"/>
      <c r="CH179" s="66"/>
      <c r="CI179" s="68"/>
      <c r="CJ179" s="74"/>
      <c r="CK179" s="22"/>
    </row>
    <row r="180" spans="2:89" ht="15" customHeight="1" x14ac:dyDescent="0.2">
      <c r="B180" s="1"/>
      <c r="C180" s="12"/>
      <c r="D180" s="17"/>
      <c r="E180" s="19"/>
      <c r="F180" s="74"/>
      <c r="G180" s="1"/>
      <c r="H180" s="1"/>
      <c r="I180" s="22"/>
      <c r="J180" s="74"/>
      <c r="K180" s="1"/>
      <c r="L180" s="1"/>
      <c r="M180" s="22"/>
      <c r="N180" s="74"/>
      <c r="O180" s="1"/>
      <c r="P180" s="1"/>
      <c r="Q180" s="22"/>
      <c r="R180" s="74"/>
      <c r="S180" s="22"/>
      <c r="T180" s="74"/>
      <c r="U180" s="22"/>
      <c r="V180" s="74"/>
      <c r="W180" s="22"/>
      <c r="X180" s="74"/>
      <c r="Y180" s="22"/>
      <c r="Z180" s="74"/>
      <c r="AA180" s="22"/>
      <c r="AB180" s="74"/>
      <c r="AC180" s="22"/>
      <c r="AD180" s="74"/>
      <c r="AE180" s="22"/>
      <c r="AF180" s="74"/>
      <c r="AG180" s="22"/>
      <c r="AH180" s="74"/>
      <c r="AI180" s="22"/>
      <c r="AJ180" s="74"/>
      <c r="AK180" s="22"/>
      <c r="AL180" s="74"/>
      <c r="AM180" s="22"/>
      <c r="AN180" s="74"/>
      <c r="AO180" s="22"/>
      <c r="AP180" s="74"/>
      <c r="AQ180" s="22"/>
      <c r="AR180" s="74"/>
      <c r="AS180" s="22"/>
      <c r="AT180" s="74"/>
      <c r="AU180" s="22"/>
      <c r="AV180" s="74"/>
      <c r="AW180" s="22"/>
      <c r="AX180" s="74"/>
      <c r="AY180" s="22"/>
      <c r="AZ180" s="74"/>
      <c r="BA180" s="22"/>
      <c r="BB180" s="74"/>
      <c r="BC180" s="22"/>
      <c r="BD180" s="74"/>
      <c r="BE180" s="22"/>
      <c r="BF180" s="74"/>
      <c r="BG180" s="22"/>
      <c r="BH180" s="74"/>
      <c r="BI180" s="1"/>
      <c r="BJ180" s="1"/>
      <c r="BK180" s="22"/>
      <c r="BL180" s="74"/>
      <c r="BM180" s="22"/>
      <c r="BN180" s="74"/>
      <c r="BO180" s="22"/>
      <c r="BP180" s="74"/>
      <c r="BQ180" s="22"/>
      <c r="BR180" s="74"/>
      <c r="BS180" s="22"/>
      <c r="BT180" s="74"/>
      <c r="BU180" s="22"/>
      <c r="BV180" s="74"/>
      <c r="BW180" s="22"/>
      <c r="BX180" s="74"/>
      <c r="BY180" s="22"/>
      <c r="BZ180" s="74"/>
      <c r="CA180" s="22"/>
      <c r="CB180" s="74"/>
      <c r="CC180" s="22"/>
      <c r="CD180" s="66"/>
      <c r="CE180" s="66"/>
      <c r="CF180" s="67"/>
      <c r="CG180" s="66"/>
      <c r="CH180" s="66"/>
      <c r="CI180" s="68"/>
      <c r="CJ180" s="74"/>
      <c r="CK180" s="22"/>
    </row>
    <row r="181" spans="2:89" ht="15" customHeight="1" x14ac:dyDescent="0.2">
      <c r="B181" s="1"/>
      <c r="C181" s="12"/>
      <c r="D181" s="17"/>
      <c r="E181" s="19"/>
      <c r="F181" s="74"/>
      <c r="G181" s="1"/>
      <c r="H181" s="1"/>
      <c r="I181" s="22"/>
      <c r="J181" s="74"/>
      <c r="K181" s="1"/>
      <c r="L181" s="1"/>
      <c r="M181" s="22"/>
      <c r="N181" s="74"/>
      <c r="O181" s="1"/>
      <c r="P181" s="1"/>
      <c r="Q181" s="22"/>
      <c r="R181" s="74"/>
      <c r="S181" s="22"/>
      <c r="T181" s="74"/>
      <c r="U181" s="22"/>
      <c r="V181" s="74"/>
      <c r="W181" s="22"/>
      <c r="X181" s="74"/>
      <c r="Y181" s="22"/>
      <c r="Z181" s="74"/>
      <c r="AA181" s="22"/>
      <c r="AB181" s="74"/>
      <c r="AC181" s="22"/>
      <c r="AD181" s="74"/>
      <c r="AE181" s="22"/>
      <c r="AF181" s="74"/>
      <c r="AG181" s="22"/>
      <c r="AH181" s="74"/>
      <c r="AI181" s="22"/>
      <c r="AJ181" s="74"/>
      <c r="AK181" s="22"/>
      <c r="AL181" s="74"/>
      <c r="AM181" s="22"/>
      <c r="AN181" s="74"/>
      <c r="AO181" s="22"/>
      <c r="AP181" s="74"/>
      <c r="AQ181" s="22"/>
      <c r="AR181" s="74"/>
      <c r="AS181" s="22"/>
      <c r="AT181" s="74"/>
      <c r="AU181" s="22"/>
      <c r="AV181" s="74"/>
      <c r="AW181" s="22"/>
      <c r="AX181" s="74"/>
      <c r="AY181" s="22"/>
      <c r="AZ181" s="74"/>
      <c r="BA181" s="22"/>
      <c r="BB181" s="74"/>
      <c r="BC181" s="22"/>
      <c r="BD181" s="74"/>
      <c r="BE181" s="22"/>
      <c r="BF181" s="74"/>
      <c r="BG181" s="22"/>
      <c r="BH181" s="74"/>
      <c r="BI181" s="1"/>
      <c r="BJ181" s="1"/>
      <c r="BK181" s="22"/>
      <c r="BL181" s="74"/>
      <c r="BM181" s="22"/>
      <c r="BN181" s="74"/>
      <c r="BO181" s="22"/>
      <c r="BP181" s="74"/>
      <c r="BQ181" s="22"/>
      <c r="BR181" s="74"/>
      <c r="BS181" s="22"/>
      <c r="BT181" s="74"/>
      <c r="BU181" s="22"/>
      <c r="BV181" s="74"/>
      <c r="BW181" s="22"/>
      <c r="BX181" s="74"/>
      <c r="BY181" s="22"/>
      <c r="BZ181" s="74"/>
      <c r="CA181" s="22"/>
      <c r="CB181" s="74"/>
      <c r="CC181" s="22"/>
      <c r="CD181" s="66"/>
      <c r="CE181" s="66"/>
      <c r="CF181" s="67"/>
      <c r="CG181" s="66"/>
      <c r="CH181" s="66"/>
      <c r="CI181" s="68"/>
      <c r="CJ181" s="74"/>
      <c r="CK181" s="22"/>
    </row>
    <row r="182" spans="2:89" ht="15" customHeight="1" x14ac:dyDescent="0.2">
      <c r="B182" s="1"/>
      <c r="C182" s="12"/>
      <c r="D182" s="17"/>
      <c r="E182" s="19"/>
      <c r="F182" s="74"/>
      <c r="G182" s="1"/>
      <c r="H182" s="1"/>
      <c r="I182" s="22"/>
      <c r="J182" s="74"/>
      <c r="K182" s="1"/>
      <c r="L182" s="1"/>
      <c r="M182" s="22"/>
      <c r="N182" s="74"/>
      <c r="O182" s="1"/>
      <c r="P182" s="1"/>
      <c r="Q182" s="22"/>
      <c r="R182" s="74"/>
      <c r="S182" s="22"/>
      <c r="T182" s="74"/>
      <c r="U182" s="22"/>
      <c r="V182" s="74"/>
      <c r="W182" s="22"/>
      <c r="X182" s="74"/>
      <c r="Y182" s="22"/>
      <c r="Z182" s="74"/>
      <c r="AA182" s="22"/>
      <c r="AB182" s="74"/>
      <c r="AC182" s="22"/>
      <c r="AD182" s="74"/>
      <c r="AE182" s="22"/>
      <c r="AF182" s="74"/>
      <c r="AG182" s="22"/>
      <c r="AH182" s="74"/>
      <c r="AI182" s="22"/>
      <c r="AJ182" s="74"/>
      <c r="AK182" s="22"/>
      <c r="AL182" s="74"/>
      <c r="AM182" s="22"/>
      <c r="AN182" s="74"/>
      <c r="AO182" s="22"/>
      <c r="AP182" s="74"/>
      <c r="AQ182" s="22"/>
      <c r="AR182" s="74"/>
      <c r="AS182" s="22"/>
      <c r="AT182" s="74"/>
      <c r="AU182" s="22"/>
      <c r="AV182" s="74"/>
      <c r="AW182" s="22"/>
      <c r="AX182" s="74"/>
      <c r="AY182" s="22"/>
      <c r="AZ182" s="74"/>
      <c r="BA182" s="22"/>
      <c r="BB182" s="74"/>
      <c r="BC182" s="22"/>
      <c r="BD182" s="74"/>
      <c r="BE182" s="22"/>
      <c r="BF182" s="74"/>
      <c r="BG182" s="22"/>
      <c r="BH182" s="74"/>
      <c r="BI182" s="1"/>
      <c r="BJ182" s="1"/>
      <c r="BK182" s="22"/>
      <c r="BL182" s="74"/>
      <c r="BM182" s="22"/>
      <c r="BN182" s="74"/>
      <c r="BO182" s="22"/>
      <c r="BP182" s="74"/>
      <c r="BQ182" s="22"/>
      <c r="BR182" s="74"/>
      <c r="BS182" s="22"/>
      <c r="BT182" s="74"/>
      <c r="BU182" s="22"/>
      <c r="BV182" s="74"/>
      <c r="BW182" s="22"/>
      <c r="BX182" s="74"/>
      <c r="BY182" s="22"/>
      <c r="BZ182" s="74"/>
      <c r="CA182" s="22"/>
      <c r="CB182" s="74"/>
      <c r="CC182" s="22"/>
      <c r="CD182" s="66"/>
      <c r="CE182" s="66"/>
      <c r="CF182" s="67"/>
      <c r="CG182" s="66"/>
      <c r="CH182" s="66"/>
      <c r="CI182" s="68"/>
      <c r="CJ182" s="74"/>
      <c r="CK182" s="22"/>
    </row>
    <row r="183" spans="2:89" ht="15" customHeight="1" x14ac:dyDescent="0.2">
      <c r="B183" s="1"/>
      <c r="C183" s="12"/>
      <c r="D183" s="17"/>
      <c r="E183" s="19"/>
      <c r="F183" s="74"/>
      <c r="G183" s="1"/>
      <c r="H183" s="1"/>
      <c r="I183" s="22"/>
      <c r="J183" s="74"/>
      <c r="K183" s="1"/>
      <c r="L183" s="1"/>
      <c r="M183" s="22"/>
      <c r="N183" s="74"/>
      <c r="O183" s="1"/>
      <c r="P183" s="1"/>
      <c r="Q183" s="22"/>
      <c r="R183" s="74"/>
      <c r="S183" s="22"/>
      <c r="T183" s="74"/>
      <c r="U183" s="22"/>
      <c r="V183" s="74"/>
      <c r="W183" s="22"/>
      <c r="X183" s="74"/>
      <c r="Y183" s="22"/>
      <c r="Z183" s="74"/>
      <c r="AA183" s="22"/>
      <c r="AB183" s="74"/>
      <c r="AC183" s="22"/>
      <c r="AD183" s="74"/>
      <c r="AE183" s="22"/>
      <c r="AF183" s="74"/>
      <c r="AG183" s="22"/>
      <c r="AH183" s="74"/>
      <c r="AI183" s="22"/>
      <c r="AJ183" s="74"/>
      <c r="AK183" s="22"/>
      <c r="AL183" s="74"/>
      <c r="AM183" s="22"/>
      <c r="AN183" s="74"/>
      <c r="AO183" s="22"/>
      <c r="AP183" s="74"/>
      <c r="AQ183" s="22"/>
      <c r="AR183" s="74"/>
      <c r="AS183" s="22"/>
      <c r="AT183" s="74"/>
      <c r="AU183" s="22"/>
      <c r="AV183" s="74"/>
      <c r="AW183" s="22"/>
      <c r="AX183" s="74"/>
      <c r="AY183" s="22"/>
      <c r="AZ183" s="74"/>
      <c r="BA183" s="22"/>
      <c r="BB183" s="74"/>
      <c r="BC183" s="22"/>
      <c r="BD183" s="74"/>
      <c r="BE183" s="22"/>
      <c r="BF183" s="74"/>
      <c r="BG183" s="22"/>
      <c r="BH183" s="74"/>
      <c r="BI183" s="1"/>
      <c r="BJ183" s="1"/>
      <c r="BK183" s="22"/>
      <c r="BL183" s="74"/>
      <c r="BM183" s="22"/>
      <c r="BN183" s="74"/>
      <c r="BO183" s="22"/>
      <c r="BP183" s="74"/>
      <c r="BQ183" s="22"/>
      <c r="BR183" s="74"/>
      <c r="BS183" s="22"/>
      <c r="BT183" s="74"/>
      <c r="BU183" s="22"/>
      <c r="BV183" s="74"/>
      <c r="BW183" s="22"/>
      <c r="BX183" s="74"/>
      <c r="BY183" s="22"/>
      <c r="BZ183" s="74"/>
      <c r="CA183" s="22"/>
      <c r="CB183" s="74"/>
      <c r="CC183" s="22"/>
      <c r="CD183" s="66"/>
      <c r="CE183" s="66"/>
      <c r="CF183" s="67"/>
      <c r="CG183" s="66"/>
      <c r="CH183" s="66"/>
      <c r="CI183" s="68"/>
      <c r="CJ183" s="74"/>
      <c r="CK183" s="22"/>
    </row>
    <row r="184" spans="2:89" ht="15" customHeight="1" x14ac:dyDescent="0.2">
      <c r="B184" s="1"/>
      <c r="C184" s="12"/>
      <c r="D184" s="17"/>
      <c r="E184" s="19"/>
      <c r="F184" s="74"/>
      <c r="G184" s="1"/>
      <c r="H184" s="1"/>
      <c r="I184" s="22"/>
      <c r="J184" s="74"/>
      <c r="K184" s="1"/>
      <c r="L184" s="1"/>
      <c r="M184" s="22"/>
      <c r="N184" s="74"/>
      <c r="O184" s="1"/>
      <c r="P184" s="1"/>
      <c r="Q184" s="22"/>
      <c r="R184" s="74"/>
      <c r="S184" s="22"/>
      <c r="T184" s="74"/>
      <c r="U184" s="22"/>
      <c r="V184" s="74"/>
      <c r="W184" s="22"/>
      <c r="X184" s="74"/>
      <c r="Y184" s="22"/>
      <c r="Z184" s="74"/>
      <c r="AA184" s="22"/>
      <c r="AB184" s="74"/>
      <c r="AC184" s="22"/>
      <c r="AD184" s="74"/>
      <c r="AE184" s="22"/>
      <c r="AF184" s="74"/>
      <c r="AG184" s="22"/>
      <c r="AH184" s="74"/>
      <c r="AI184" s="22"/>
      <c r="AJ184" s="74"/>
      <c r="AK184" s="22"/>
      <c r="AL184" s="74"/>
      <c r="AM184" s="22"/>
      <c r="AN184" s="74"/>
      <c r="AO184" s="22"/>
      <c r="AP184" s="74"/>
      <c r="AQ184" s="22"/>
      <c r="AR184" s="74"/>
      <c r="AS184" s="22"/>
      <c r="AT184" s="74"/>
      <c r="AU184" s="22"/>
      <c r="AV184" s="74"/>
      <c r="AW184" s="22"/>
      <c r="AX184" s="74"/>
      <c r="AY184" s="22"/>
      <c r="AZ184" s="74"/>
      <c r="BA184" s="22"/>
      <c r="BB184" s="74"/>
      <c r="BC184" s="22"/>
      <c r="BD184" s="74"/>
      <c r="BE184" s="22"/>
      <c r="BF184" s="74"/>
      <c r="BG184" s="22"/>
      <c r="BH184" s="74"/>
      <c r="BI184" s="1"/>
      <c r="BJ184" s="1"/>
      <c r="BK184" s="22"/>
      <c r="BL184" s="74"/>
      <c r="BM184" s="22"/>
      <c r="BN184" s="74"/>
      <c r="BO184" s="22"/>
      <c r="BP184" s="74"/>
      <c r="BQ184" s="22"/>
      <c r="BR184" s="74"/>
      <c r="BS184" s="22"/>
      <c r="BT184" s="74"/>
      <c r="BU184" s="22"/>
      <c r="BV184" s="74"/>
      <c r="BW184" s="22"/>
      <c r="BX184" s="74"/>
      <c r="BY184" s="22"/>
      <c r="BZ184" s="74"/>
      <c r="CA184" s="22"/>
      <c r="CB184" s="74"/>
      <c r="CC184" s="22"/>
      <c r="CD184" s="66"/>
      <c r="CE184" s="66"/>
      <c r="CF184" s="67"/>
      <c r="CG184" s="66"/>
      <c r="CH184" s="66"/>
      <c r="CI184" s="68"/>
      <c r="CJ184" s="74"/>
      <c r="CK184" s="22"/>
    </row>
    <row r="185" spans="2:89" ht="15" customHeight="1" x14ac:dyDescent="0.2">
      <c r="B185" s="1"/>
      <c r="C185" s="12"/>
      <c r="D185" s="17"/>
      <c r="E185" s="19"/>
      <c r="F185" s="74"/>
      <c r="G185" s="1"/>
      <c r="H185" s="1"/>
      <c r="I185" s="22"/>
      <c r="J185" s="74"/>
      <c r="K185" s="1"/>
      <c r="L185" s="1"/>
      <c r="M185" s="22"/>
      <c r="N185" s="74"/>
      <c r="O185" s="1"/>
      <c r="P185" s="1"/>
      <c r="Q185" s="22"/>
      <c r="R185" s="74"/>
      <c r="S185" s="22"/>
      <c r="T185" s="74"/>
      <c r="U185" s="22"/>
      <c r="V185" s="74"/>
      <c r="W185" s="22"/>
      <c r="X185" s="74"/>
      <c r="Y185" s="22"/>
      <c r="Z185" s="74"/>
      <c r="AA185" s="22"/>
      <c r="AB185" s="74"/>
      <c r="AC185" s="22"/>
      <c r="AD185" s="74"/>
      <c r="AE185" s="22"/>
      <c r="AF185" s="74"/>
      <c r="AG185" s="22"/>
      <c r="AH185" s="74"/>
      <c r="AI185" s="22"/>
      <c r="AJ185" s="74"/>
      <c r="AK185" s="22"/>
      <c r="AL185" s="74"/>
      <c r="AM185" s="22"/>
      <c r="AN185" s="74"/>
      <c r="AO185" s="22"/>
      <c r="AP185" s="74"/>
      <c r="AQ185" s="22"/>
      <c r="AR185" s="74"/>
      <c r="AS185" s="22"/>
      <c r="AT185" s="74"/>
      <c r="AU185" s="22"/>
      <c r="AV185" s="74"/>
      <c r="AW185" s="22"/>
      <c r="AX185" s="74"/>
      <c r="AY185" s="22"/>
      <c r="AZ185" s="74"/>
      <c r="BA185" s="22"/>
      <c r="BB185" s="74"/>
      <c r="BC185" s="22"/>
      <c r="BD185" s="74"/>
      <c r="BE185" s="22"/>
      <c r="BF185" s="74"/>
      <c r="BG185" s="22"/>
      <c r="BH185" s="74"/>
      <c r="BI185" s="1"/>
      <c r="BJ185" s="1"/>
      <c r="BK185" s="22"/>
      <c r="BL185" s="74"/>
      <c r="BM185" s="22"/>
      <c r="BN185" s="74"/>
      <c r="BO185" s="22"/>
      <c r="BP185" s="74"/>
      <c r="BQ185" s="22"/>
      <c r="BR185" s="74"/>
      <c r="BS185" s="22"/>
      <c r="BT185" s="74"/>
      <c r="BU185" s="22"/>
      <c r="BV185" s="74"/>
      <c r="BW185" s="22"/>
      <c r="BX185" s="74"/>
      <c r="BY185" s="22"/>
      <c r="BZ185" s="74"/>
      <c r="CA185" s="22"/>
      <c r="CB185" s="74"/>
      <c r="CC185" s="22"/>
      <c r="CD185" s="66"/>
      <c r="CE185" s="66"/>
      <c r="CF185" s="67"/>
      <c r="CG185" s="66"/>
      <c r="CH185" s="66"/>
      <c r="CI185" s="68"/>
      <c r="CJ185" s="74"/>
      <c r="CK185" s="22"/>
    </row>
    <row r="186" spans="2:89" ht="15" customHeight="1" x14ac:dyDescent="0.2">
      <c r="B186" s="1"/>
      <c r="C186" s="12"/>
      <c r="D186" s="17"/>
      <c r="E186" s="19"/>
      <c r="F186" s="74"/>
      <c r="G186" s="1"/>
      <c r="H186" s="1"/>
      <c r="I186" s="22"/>
      <c r="J186" s="74"/>
      <c r="K186" s="1"/>
      <c r="L186" s="1"/>
      <c r="M186" s="22"/>
      <c r="N186" s="74"/>
      <c r="O186" s="1"/>
      <c r="P186" s="1"/>
      <c r="Q186" s="22"/>
      <c r="R186" s="74"/>
      <c r="S186" s="22"/>
      <c r="T186" s="74"/>
      <c r="U186" s="22"/>
      <c r="V186" s="74"/>
      <c r="W186" s="22"/>
      <c r="X186" s="74"/>
      <c r="Y186" s="22"/>
      <c r="Z186" s="74"/>
      <c r="AA186" s="22"/>
      <c r="AB186" s="74"/>
      <c r="AC186" s="22"/>
      <c r="AD186" s="74"/>
      <c r="AE186" s="22"/>
      <c r="AF186" s="74"/>
      <c r="AG186" s="22"/>
      <c r="AH186" s="74"/>
      <c r="AI186" s="22"/>
      <c r="AJ186" s="74"/>
      <c r="AK186" s="22"/>
      <c r="AL186" s="74"/>
      <c r="AM186" s="22"/>
      <c r="AN186" s="74"/>
      <c r="AO186" s="22"/>
      <c r="AP186" s="74"/>
      <c r="AQ186" s="22"/>
      <c r="AR186" s="74"/>
      <c r="AS186" s="22"/>
      <c r="AT186" s="74"/>
      <c r="AU186" s="22"/>
      <c r="AV186" s="74"/>
      <c r="AW186" s="22"/>
      <c r="AX186" s="74"/>
      <c r="AY186" s="22"/>
      <c r="AZ186" s="74"/>
      <c r="BA186" s="22"/>
      <c r="BB186" s="74"/>
      <c r="BC186" s="22"/>
      <c r="BD186" s="74"/>
      <c r="BE186" s="22"/>
      <c r="BF186" s="74"/>
      <c r="BG186" s="22"/>
      <c r="BH186" s="74"/>
      <c r="BI186" s="1"/>
      <c r="BJ186" s="1"/>
      <c r="BK186" s="22"/>
      <c r="BL186" s="74"/>
      <c r="BM186" s="22"/>
      <c r="BN186" s="74"/>
      <c r="BO186" s="22"/>
      <c r="BP186" s="74"/>
      <c r="BQ186" s="22"/>
      <c r="BR186" s="74"/>
      <c r="BS186" s="22"/>
      <c r="BT186" s="74"/>
      <c r="BU186" s="22"/>
      <c r="BV186" s="74"/>
      <c r="BW186" s="22"/>
      <c r="BX186" s="74"/>
      <c r="BY186" s="22"/>
      <c r="BZ186" s="74"/>
      <c r="CA186" s="22"/>
      <c r="CB186" s="74"/>
      <c r="CC186" s="22"/>
      <c r="CD186" s="66"/>
      <c r="CE186" s="66"/>
      <c r="CF186" s="67"/>
      <c r="CG186" s="66"/>
      <c r="CH186" s="66"/>
      <c r="CI186" s="68"/>
      <c r="CJ186" s="74"/>
      <c r="CK186" s="22"/>
    </row>
    <row r="187" spans="2:89" ht="15" customHeight="1" x14ac:dyDescent="0.2">
      <c r="B187" s="1"/>
      <c r="C187" s="12"/>
      <c r="D187" s="17"/>
      <c r="E187" s="19"/>
      <c r="F187" s="74"/>
      <c r="G187" s="1"/>
      <c r="H187" s="1"/>
      <c r="I187" s="22"/>
      <c r="J187" s="74"/>
      <c r="K187" s="1"/>
      <c r="L187" s="1"/>
      <c r="M187" s="22"/>
      <c r="N187" s="74"/>
      <c r="O187" s="1"/>
      <c r="P187" s="1"/>
      <c r="Q187" s="22"/>
      <c r="R187" s="74"/>
      <c r="S187" s="22"/>
      <c r="T187" s="74"/>
      <c r="U187" s="22"/>
      <c r="V187" s="74"/>
      <c r="W187" s="22"/>
      <c r="X187" s="74"/>
      <c r="Y187" s="22"/>
      <c r="Z187" s="74"/>
      <c r="AA187" s="22"/>
      <c r="AB187" s="74"/>
      <c r="AC187" s="22"/>
      <c r="AD187" s="74"/>
      <c r="AE187" s="22"/>
      <c r="AF187" s="74"/>
      <c r="AG187" s="22"/>
      <c r="AH187" s="74"/>
      <c r="AI187" s="22"/>
      <c r="AJ187" s="74"/>
      <c r="AK187" s="22"/>
      <c r="AL187" s="74"/>
      <c r="AM187" s="22"/>
      <c r="AN187" s="74"/>
      <c r="AO187" s="22"/>
      <c r="AP187" s="74"/>
      <c r="AQ187" s="22"/>
      <c r="AR187" s="74"/>
      <c r="AS187" s="22"/>
      <c r="AT187" s="74"/>
      <c r="AU187" s="22"/>
      <c r="AV187" s="74"/>
      <c r="AW187" s="22"/>
      <c r="AX187" s="74"/>
      <c r="AY187" s="22"/>
      <c r="AZ187" s="74"/>
      <c r="BA187" s="22"/>
      <c r="BB187" s="74"/>
      <c r="BC187" s="22"/>
      <c r="BD187" s="74"/>
      <c r="BE187" s="22"/>
      <c r="BF187" s="74"/>
      <c r="BG187" s="22"/>
      <c r="BH187" s="74"/>
      <c r="BI187" s="1"/>
      <c r="BJ187" s="1"/>
      <c r="BK187" s="22"/>
      <c r="BL187" s="74"/>
      <c r="BM187" s="22"/>
      <c r="BN187" s="74"/>
      <c r="BO187" s="22"/>
      <c r="BP187" s="74"/>
      <c r="BQ187" s="22"/>
      <c r="BR187" s="74"/>
      <c r="BS187" s="22"/>
      <c r="BT187" s="74"/>
      <c r="BU187" s="22"/>
      <c r="BV187" s="74"/>
      <c r="BW187" s="22"/>
      <c r="BX187" s="74"/>
      <c r="BY187" s="22"/>
      <c r="BZ187" s="74"/>
      <c r="CA187" s="22"/>
      <c r="CB187" s="74"/>
      <c r="CC187" s="22"/>
      <c r="CD187" s="66"/>
      <c r="CE187" s="66"/>
      <c r="CF187" s="67"/>
      <c r="CG187" s="66"/>
      <c r="CH187" s="66"/>
      <c r="CI187" s="68"/>
      <c r="CJ187" s="74"/>
      <c r="CK187" s="22"/>
    </row>
    <row r="188" spans="2:89" ht="15" customHeight="1" x14ac:dyDescent="0.2">
      <c r="B188" s="1"/>
      <c r="C188" s="12"/>
      <c r="D188" s="17"/>
      <c r="E188" s="19"/>
      <c r="F188" s="74"/>
      <c r="G188" s="1"/>
      <c r="H188" s="1"/>
      <c r="I188" s="22"/>
      <c r="J188" s="74"/>
      <c r="K188" s="1"/>
      <c r="L188" s="1"/>
      <c r="M188" s="22"/>
      <c r="N188" s="74"/>
      <c r="O188" s="1"/>
      <c r="P188" s="1"/>
      <c r="Q188" s="22"/>
      <c r="R188" s="74"/>
      <c r="S188" s="22"/>
      <c r="T188" s="74"/>
      <c r="U188" s="22"/>
      <c r="V188" s="74"/>
      <c r="W188" s="22"/>
      <c r="X188" s="74"/>
      <c r="Y188" s="22"/>
      <c r="Z188" s="74"/>
      <c r="AA188" s="22"/>
      <c r="AB188" s="74"/>
      <c r="AC188" s="22"/>
      <c r="AD188" s="74"/>
      <c r="AE188" s="22"/>
      <c r="AF188" s="74"/>
      <c r="AG188" s="22"/>
      <c r="AH188" s="74"/>
      <c r="AI188" s="22"/>
      <c r="AJ188" s="74"/>
      <c r="AK188" s="22"/>
      <c r="AL188" s="74"/>
      <c r="AM188" s="22"/>
      <c r="AN188" s="74"/>
      <c r="AO188" s="22"/>
      <c r="AP188" s="74"/>
      <c r="AQ188" s="22"/>
      <c r="AR188" s="74"/>
      <c r="AS188" s="22"/>
      <c r="AT188" s="74"/>
      <c r="AU188" s="22"/>
      <c r="AV188" s="74"/>
      <c r="AW188" s="22"/>
      <c r="AX188" s="74"/>
      <c r="AY188" s="22"/>
      <c r="AZ188" s="74"/>
      <c r="BA188" s="22"/>
      <c r="BB188" s="74"/>
      <c r="BC188" s="22"/>
      <c r="BD188" s="74"/>
      <c r="BE188" s="22"/>
      <c r="BF188" s="74"/>
      <c r="BG188" s="22"/>
      <c r="BH188" s="74"/>
      <c r="BI188" s="1"/>
      <c r="BJ188" s="1"/>
      <c r="BK188" s="22"/>
      <c r="BL188" s="74"/>
      <c r="BM188" s="22"/>
      <c r="BN188" s="74"/>
      <c r="BO188" s="22"/>
      <c r="BP188" s="74"/>
      <c r="BQ188" s="22"/>
      <c r="BR188" s="74"/>
      <c r="BS188" s="22"/>
      <c r="BT188" s="74"/>
      <c r="BU188" s="22"/>
      <c r="BV188" s="74"/>
      <c r="BW188" s="22"/>
      <c r="BX188" s="74"/>
      <c r="BY188" s="22"/>
      <c r="BZ188" s="74"/>
      <c r="CA188" s="22"/>
      <c r="CB188" s="74"/>
      <c r="CC188" s="22"/>
      <c r="CD188" s="66"/>
      <c r="CE188" s="66"/>
      <c r="CF188" s="67"/>
      <c r="CG188" s="66"/>
      <c r="CH188" s="66"/>
      <c r="CI188" s="68"/>
      <c r="CJ188" s="74"/>
      <c r="CK188" s="22"/>
    </row>
    <row r="189" spans="2:89" ht="15" customHeight="1" x14ac:dyDescent="0.2">
      <c r="B189" s="1"/>
      <c r="C189" s="12"/>
      <c r="D189" s="17"/>
      <c r="E189" s="19"/>
      <c r="F189" s="74"/>
      <c r="G189" s="1"/>
      <c r="H189" s="1"/>
      <c r="I189" s="22"/>
      <c r="J189" s="74"/>
      <c r="K189" s="1"/>
      <c r="L189" s="1"/>
      <c r="M189" s="22"/>
      <c r="N189" s="74"/>
      <c r="O189" s="1"/>
      <c r="P189" s="1"/>
      <c r="Q189" s="22"/>
      <c r="R189" s="74"/>
      <c r="S189" s="22"/>
      <c r="T189" s="74"/>
      <c r="U189" s="22"/>
      <c r="V189" s="74"/>
      <c r="W189" s="22"/>
      <c r="X189" s="74"/>
      <c r="Y189" s="22"/>
      <c r="Z189" s="74"/>
      <c r="AA189" s="22"/>
      <c r="AB189" s="74"/>
      <c r="AC189" s="22"/>
      <c r="AD189" s="74"/>
      <c r="AE189" s="22"/>
      <c r="AF189" s="74"/>
      <c r="AG189" s="22"/>
      <c r="AH189" s="74"/>
      <c r="AI189" s="22"/>
      <c r="AJ189" s="74"/>
      <c r="AK189" s="22"/>
      <c r="AL189" s="74"/>
      <c r="AM189" s="22"/>
      <c r="AN189" s="74"/>
      <c r="AO189" s="22"/>
      <c r="AP189" s="74"/>
      <c r="AQ189" s="22"/>
      <c r="AR189" s="74"/>
      <c r="AS189" s="22"/>
      <c r="AT189" s="74"/>
      <c r="AU189" s="22"/>
      <c r="AV189" s="74"/>
      <c r="AW189" s="22"/>
      <c r="AX189" s="74"/>
      <c r="AY189" s="22"/>
      <c r="AZ189" s="74"/>
      <c r="BA189" s="22"/>
      <c r="BB189" s="74"/>
      <c r="BC189" s="22"/>
      <c r="BD189" s="74"/>
      <c r="BE189" s="22"/>
      <c r="BF189" s="74"/>
      <c r="BG189" s="22"/>
      <c r="BH189" s="74"/>
      <c r="BI189" s="1"/>
      <c r="BJ189" s="1"/>
      <c r="BK189" s="22"/>
      <c r="BL189" s="74"/>
      <c r="BM189" s="22"/>
      <c r="BN189" s="74"/>
      <c r="BO189" s="22"/>
      <c r="BP189" s="74"/>
      <c r="BQ189" s="22"/>
      <c r="BR189" s="74"/>
      <c r="BS189" s="22"/>
      <c r="BT189" s="74"/>
      <c r="BU189" s="22"/>
      <c r="BV189" s="74"/>
      <c r="BW189" s="22"/>
      <c r="BX189" s="74"/>
      <c r="BY189" s="22"/>
      <c r="BZ189" s="74"/>
      <c r="CA189" s="22"/>
      <c r="CB189" s="74"/>
      <c r="CC189" s="22"/>
      <c r="CD189" s="66"/>
      <c r="CE189" s="66"/>
      <c r="CF189" s="67"/>
      <c r="CG189" s="66"/>
      <c r="CH189" s="66"/>
      <c r="CI189" s="68"/>
      <c r="CJ189" s="74"/>
      <c r="CK189" s="22"/>
    </row>
    <row r="190" spans="2:89" ht="15" customHeight="1" x14ac:dyDescent="0.2">
      <c r="B190" s="1"/>
      <c r="C190" s="12"/>
      <c r="D190" s="17"/>
      <c r="E190" s="19"/>
      <c r="F190" s="74"/>
      <c r="G190" s="1"/>
      <c r="H190" s="1"/>
      <c r="I190" s="22"/>
      <c r="J190" s="74"/>
      <c r="K190" s="1"/>
      <c r="L190" s="1"/>
      <c r="M190" s="22"/>
      <c r="N190" s="74"/>
      <c r="O190" s="1"/>
      <c r="P190" s="1"/>
      <c r="Q190" s="22"/>
      <c r="R190" s="74"/>
      <c r="S190" s="22"/>
      <c r="T190" s="74"/>
      <c r="U190" s="22"/>
      <c r="V190" s="74"/>
      <c r="W190" s="22"/>
      <c r="X190" s="74"/>
      <c r="Y190" s="22"/>
      <c r="Z190" s="74"/>
      <c r="AA190" s="22"/>
      <c r="AB190" s="74"/>
      <c r="AC190" s="22"/>
      <c r="AD190" s="74"/>
      <c r="AE190" s="22"/>
      <c r="AF190" s="74"/>
      <c r="AG190" s="22"/>
      <c r="AH190" s="74"/>
      <c r="AI190" s="22"/>
      <c r="AJ190" s="74"/>
      <c r="AK190" s="22"/>
      <c r="AL190" s="74"/>
      <c r="AM190" s="22"/>
      <c r="AN190" s="74"/>
      <c r="AO190" s="22"/>
      <c r="AP190" s="74"/>
      <c r="AQ190" s="22"/>
      <c r="AR190" s="74"/>
      <c r="AS190" s="22"/>
      <c r="AT190" s="74"/>
      <c r="AU190" s="22"/>
      <c r="AV190" s="74"/>
      <c r="AW190" s="22"/>
      <c r="AX190" s="74"/>
      <c r="AY190" s="22"/>
      <c r="AZ190" s="74"/>
      <c r="BA190" s="22"/>
      <c r="BB190" s="74"/>
      <c r="BC190" s="22"/>
      <c r="BD190" s="74"/>
      <c r="BE190" s="22"/>
      <c r="BF190" s="74"/>
      <c r="BG190" s="22"/>
      <c r="BH190" s="74"/>
      <c r="BI190" s="1"/>
      <c r="BJ190" s="1"/>
      <c r="BK190" s="22"/>
      <c r="BL190" s="74"/>
      <c r="BM190" s="22"/>
      <c r="BN190" s="74"/>
      <c r="BO190" s="22"/>
      <c r="BP190" s="74"/>
      <c r="BQ190" s="22"/>
      <c r="BR190" s="74"/>
      <c r="BS190" s="22"/>
      <c r="BT190" s="74"/>
      <c r="BU190" s="22"/>
      <c r="BV190" s="74"/>
      <c r="BW190" s="22"/>
      <c r="BX190" s="74"/>
      <c r="BY190" s="22"/>
      <c r="BZ190" s="74"/>
      <c r="CA190" s="22"/>
      <c r="CB190" s="74"/>
      <c r="CC190" s="22"/>
      <c r="CD190" s="66"/>
      <c r="CE190" s="66"/>
      <c r="CF190" s="67"/>
      <c r="CG190" s="66"/>
      <c r="CH190" s="66"/>
      <c r="CI190" s="68"/>
      <c r="CJ190" s="74"/>
      <c r="CK190" s="22"/>
    </row>
    <row r="191" spans="2:89" ht="15" customHeight="1" x14ac:dyDescent="0.2">
      <c r="B191" s="1"/>
      <c r="C191" s="12"/>
      <c r="D191" s="17"/>
      <c r="E191" s="19"/>
      <c r="F191" s="74"/>
      <c r="G191" s="1"/>
      <c r="H191" s="1"/>
      <c r="I191" s="22"/>
      <c r="J191" s="74"/>
      <c r="K191" s="1"/>
      <c r="L191" s="1"/>
      <c r="M191" s="22"/>
      <c r="N191" s="74"/>
      <c r="O191" s="1"/>
      <c r="P191" s="1"/>
      <c r="Q191" s="22"/>
      <c r="R191" s="74"/>
      <c r="S191" s="22"/>
      <c r="T191" s="74"/>
      <c r="U191" s="22"/>
      <c r="V191" s="74"/>
      <c r="W191" s="22"/>
      <c r="X191" s="74"/>
      <c r="Y191" s="22"/>
      <c r="Z191" s="74"/>
      <c r="AA191" s="22"/>
      <c r="AB191" s="74"/>
      <c r="AC191" s="22"/>
      <c r="AD191" s="74"/>
      <c r="AE191" s="22"/>
      <c r="AF191" s="74"/>
      <c r="AG191" s="22"/>
      <c r="AH191" s="74"/>
      <c r="AI191" s="22"/>
      <c r="AJ191" s="74"/>
      <c r="AK191" s="22"/>
      <c r="AL191" s="74"/>
      <c r="AM191" s="22"/>
      <c r="AN191" s="74"/>
      <c r="AO191" s="22"/>
      <c r="AP191" s="74"/>
      <c r="AQ191" s="22"/>
      <c r="AR191" s="74"/>
      <c r="AS191" s="22"/>
      <c r="AT191" s="74"/>
      <c r="AU191" s="22"/>
      <c r="AV191" s="74"/>
      <c r="AW191" s="22"/>
      <c r="AX191" s="74"/>
      <c r="AY191" s="22"/>
      <c r="AZ191" s="74"/>
      <c r="BA191" s="22"/>
      <c r="BB191" s="74"/>
      <c r="BC191" s="22"/>
      <c r="BD191" s="74"/>
      <c r="BE191" s="22"/>
      <c r="BF191" s="74"/>
      <c r="BG191" s="22"/>
      <c r="BH191" s="74"/>
      <c r="BI191" s="1"/>
      <c r="BJ191" s="1"/>
      <c r="BK191" s="22"/>
      <c r="BL191" s="74"/>
      <c r="BM191" s="22"/>
      <c r="BN191" s="74"/>
      <c r="BO191" s="22"/>
      <c r="BP191" s="74"/>
      <c r="BQ191" s="22"/>
      <c r="BR191" s="74"/>
      <c r="BS191" s="22"/>
      <c r="BT191" s="74"/>
      <c r="BU191" s="22"/>
      <c r="BV191" s="74"/>
      <c r="BW191" s="22"/>
      <c r="BX191" s="74"/>
      <c r="BY191" s="22"/>
      <c r="BZ191" s="74"/>
      <c r="CA191" s="22"/>
      <c r="CB191" s="74"/>
      <c r="CC191" s="22"/>
      <c r="CD191" s="66"/>
      <c r="CE191" s="66"/>
      <c r="CF191" s="67"/>
      <c r="CG191" s="66"/>
      <c r="CH191" s="66"/>
      <c r="CI191" s="68"/>
      <c r="CJ191" s="74"/>
      <c r="CK191" s="22"/>
    </row>
    <row r="192" spans="2:89" ht="15" customHeight="1" x14ac:dyDescent="0.2">
      <c r="B192" s="1"/>
      <c r="C192" s="12"/>
      <c r="D192" s="17"/>
      <c r="E192" s="19"/>
      <c r="F192" s="74"/>
      <c r="G192" s="1"/>
      <c r="H192" s="1"/>
      <c r="I192" s="22"/>
      <c r="J192" s="74"/>
      <c r="K192" s="1"/>
      <c r="L192" s="1"/>
      <c r="M192" s="22"/>
      <c r="N192" s="74"/>
      <c r="O192" s="1"/>
      <c r="P192" s="1"/>
      <c r="Q192" s="22"/>
      <c r="R192" s="74"/>
      <c r="S192" s="22"/>
      <c r="T192" s="74"/>
      <c r="U192" s="22"/>
      <c r="V192" s="74"/>
      <c r="W192" s="22"/>
      <c r="X192" s="74"/>
      <c r="Y192" s="22"/>
      <c r="Z192" s="74"/>
      <c r="AA192" s="22"/>
      <c r="AB192" s="74"/>
      <c r="AC192" s="22"/>
      <c r="AD192" s="74"/>
      <c r="AE192" s="22"/>
      <c r="AF192" s="74"/>
      <c r="AG192" s="22"/>
      <c r="AH192" s="74"/>
      <c r="AI192" s="22"/>
      <c r="AJ192" s="74"/>
      <c r="AK192" s="22"/>
      <c r="AL192" s="74"/>
      <c r="AM192" s="22"/>
      <c r="AN192" s="74"/>
      <c r="AO192" s="22"/>
      <c r="AP192" s="74"/>
      <c r="AQ192" s="22"/>
      <c r="AR192" s="74"/>
      <c r="AS192" s="22"/>
      <c r="AT192" s="74"/>
      <c r="AU192" s="22"/>
      <c r="AV192" s="74"/>
      <c r="AW192" s="22"/>
      <c r="AX192" s="74"/>
      <c r="AY192" s="22"/>
      <c r="AZ192" s="74"/>
      <c r="BA192" s="22"/>
      <c r="BB192" s="74"/>
      <c r="BC192" s="22"/>
      <c r="BD192" s="74"/>
      <c r="BE192" s="22"/>
      <c r="BF192" s="74"/>
      <c r="BG192" s="22"/>
      <c r="BH192" s="74"/>
      <c r="BI192" s="1"/>
      <c r="BJ192" s="1"/>
      <c r="BK192" s="22"/>
      <c r="BL192" s="74"/>
      <c r="BM192" s="22"/>
      <c r="BN192" s="74"/>
      <c r="BO192" s="22"/>
      <c r="BP192" s="74"/>
      <c r="BQ192" s="22"/>
      <c r="BR192" s="74"/>
      <c r="BS192" s="22"/>
      <c r="BT192" s="74"/>
      <c r="BU192" s="22"/>
      <c r="BV192" s="74"/>
      <c r="BW192" s="22"/>
      <c r="BX192" s="74"/>
      <c r="BY192" s="22"/>
      <c r="BZ192" s="74"/>
      <c r="CA192" s="22"/>
      <c r="CB192" s="74"/>
      <c r="CC192" s="22"/>
      <c r="CD192" s="66"/>
      <c r="CE192" s="66"/>
      <c r="CF192" s="67"/>
      <c r="CG192" s="66"/>
      <c r="CH192" s="66"/>
      <c r="CI192" s="68"/>
      <c r="CJ192" s="74"/>
      <c r="CK192" s="22"/>
    </row>
    <row r="193" spans="2:89" ht="15" customHeight="1" x14ac:dyDescent="0.2">
      <c r="B193" s="1"/>
      <c r="C193" s="12"/>
      <c r="D193" s="17"/>
      <c r="E193" s="19"/>
      <c r="F193" s="74"/>
      <c r="G193" s="1"/>
      <c r="H193" s="1"/>
      <c r="I193" s="22"/>
      <c r="J193" s="74"/>
      <c r="K193" s="1"/>
      <c r="L193" s="1"/>
      <c r="M193" s="22"/>
      <c r="N193" s="74"/>
      <c r="O193" s="1"/>
      <c r="P193" s="1"/>
      <c r="Q193" s="22"/>
      <c r="R193" s="74"/>
      <c r="S193" s="22"/>
      <c r="T193" s="74"/>
      <c r="U193" s="22"/>
      <c r="V193" s="74"/>
      <c r="W193" s="22"/>
      <c r="X193" s="74"/>
      <c r="Y193" s="22"/>
      <c r="Z193" s="74"/>
      <c r="AA193" s="22"/>
      <c r="AB193" s="74"/>
      <c r="AC193" s="22"/>
      <c r="AD193" s="74"/>
      <c r="AE193" s="22"/>
      <c r="AF193" s="74"/>
      <c r="AG193" s="22"/>
      <c r="AH193" s="74"/>
      <c r="AI193" s="22"/>
      <c r="AJ193" s="74"/>
      <c r="AK193" s="22"/>
      <c r="AL193" s="74"/>
      <c r="AM193" s="22"/>
      <c r="AN193" s="74"/>
      <c r="AO193" s="22"/>
      <c r="AP193" s="74"/>
      <c r="AQ193" s="22"/>
      <c r="AR193" s="74"/>
      <c r="AS193" s="22"/>
      <c r="AT193" s="74"/>
      <c r="AU193" s="22"/>
      <c r="AV193" s="74"/>
      <c r="AW193" s="22"/>
      <c r="AX193" s="74"/>
      <c r="AY193" s="22"/>
      <c r="AZ193" s="74"/>
      <c r="BA193" s="22"/>
      <c r="BB193" s="74"/>
      <c r="BC193" s="22"/>
      <c r="BD193" s="74"/>
      <c r="BE193" s="22"/>
      <c r="BF193" s="74"/>
      <c r="BG193" s="22"/>
      <c r="BH193" s="74"/>
      <c r="BI193" s="1"/>
      <c r="BJ193" s="1"/>
      <c r="BK193" s="22"/>
      <c r="BL193" s="74"/>
      <c r="BM193" s="22"/>
      <c r="BN193" s="74"/>
      <c r="BO193" s="22"/>
      <c r="BP193" s="74"/>
      <c r="BQ193" s="22"/>
      <c r="BR193" s="74"/>
      <c r="BS193" s="22"/>
      <c r="BT193" s="74"/>
      <c r="BU193" s="22"/>
      <c r="BV193" s="74"/>
      <c r="BW193" s="22"/>
      <c r="BX193" s="74"/>
      <c r="BY193" s="22"/>
      <c r="BZ193" s="74"/>
      <c r="CA193" s="22"/>
      <c r="CB193" s="74"/>
      <c r="CC193" s="22"/>
      <c r="CD193" s="66"/>
      <c r="CE193" s="66"/>
      <c r="CF193" s="67"/>
      <c r="CG193" s="66"/>
      <c r="CH193" s="66"/>
      <c r="CI193" s="68"/>
      <c r="CJ193" s="74"/>
      <c r="CK193" s="22"/>
    </row>
    <row r="194" spans="2:89" ht="15" customHeight="1" x14ac:dyDescent="0.2">
      <c r="B194" s="1"/>
      <c r="C194" s="12"/>
      <c r="D194" s="17"/>
      <c r="E194" s="19"/>
      <c r="F194" s="74"/>
      <c r="G194" s="1"/>
      <c r="H194" s="1"/>
      <c r="I194" s="22"/>
      <c r="J194" s="74"/>
      <c r="K194" s="1"/>
      <c r="L194" s="1"/>
      <c r="M194" s="22"/>
      <c r="N194" s="74"/>
      <c r="O194" s="1"/>
      <c r="P194" s="1"/>
      <c r="Q194" s="22"/>
      <c r="R194" s="74"/>
      <c r="S194" s="22"/>
      <c r="T194" s="74"/>
      <c r="U194" s="22"/>
      <c r="V194" s="74"/>
      <c r="W194" s="22"/>
      <c r="X194" s="74"/>
      <c r="Y194" s="22"/>
      <c r="Z194" s="74"/>
      <c r="AA194" s="22"/>
      <c r="AB194" s="74"/>
      <c r="AC194" s="22"/>
      <c r="AD194" s="74"/>
      <c r="AE194" s="22"/>
      <c r="AF194" s="74"/>
      <c r="AG194" s="22"/>
      <c r="AH194" s="74"/>
      <c r="AI194" s="22"/>
      <c r="AJ194" s="74"/>
      <c r="AK194" s="22"/>
      <c r="AL194" s="74"/>
      <c r="AM194" s="22"/>
      <c r="AN194" s="74"/>
      <c r="AO194" s="22"/>
      <c r="AP194" s="74"/>
      <c r="AQ194" s="22"/>
      <c r="AR194" s="74"/>
      <c r="AS194" s="22"/>
      <c r="AT194" s="74"/>
      <c r="AU194" s="22"/>
      <c r="AV194" s="74"/>
      <c r="AW194" s="22"/>
      <c r="AX194" s="74"/>
      <c r="AY194" s="22"/>
      <c r="AZ194" s="74"/>
      <c r="BA194" s="22"/>
      <c r="BB194" s="74"/>
      <c r="BC194" s="22"/>
      <c r="BD194" s="74"/>
      <c r="BE194" s="22"/>
      <c r="BF194" s="74"/>
      <c r="BG194" s="22"/>
      <c r="BH194" s="74"/>
      <c r="BI194" s="1"/>
      <c r="BJ194" s="1"/>
      <c r="BK194" s="22"/>
      <c r="BL194" s="74"/>
      <c r="BM194" s="22"/>
      <c r="BN194" s="74"/>
      <c r="BO194" s="22"/>
      <c r="BP194" s="74"/>
      <c r="BQ194" s="22"/>
      <c r="BR194" s="74"/>
      <c r="BS194" s="22"/>
      <c r="BT194" s="74"/>
      <c r="BU194" s="22"/>
      <c r="BV194" s="74"/>
      <c r="BW194" s="22"/>
      <c r="BX194" s="74"/>
      <c r="BY194" s="22"/>
      <c r="BZ194" s="74"/>
      <c r="CA194" s="22"/>
      <c r="CB194" s="74"/>
      <c r="CC194" s="22"/>
      <c r="CD194" s="66"/>
      <c r="CE194" s="66"/>
      <c r="CF194" s="67"/>
      <c r="CG194" s="66"/>
      <c r="CH194" s="66"/>
      <c r="CI194" s="68"/>
      <c r="CJ194" s="74"/>
      <c r="CK194" s="22"/>
    </row>
    <row r="195" spans="2:89" ht="15" customHeight="1" x14ac:dyDescent="0.2">
      <c r="B195" s="1"/>
      <c r="C195" s="12"/>
      <c r="D195" s="17"/>
      <c r="E195" s="19"/>
      <c r="F195" s="74"/>
      <c r="G195" s="1"/>
      <c r="H195" s="1"/>
      <c r="I195" s="22"/>
      <c r="J195" s="74"/>
      <c r="K195" s="1"/>
      <c r="L195" s="1"/>
      <c r="M195" s="22"/>
      <c r="N195" s="74"/>
      <c r="O195" s="1"/>
      <c r="P195" s="1"/>
      <c r="Q195" s="22"/>
      <c r="R195" s="74"/>
      <c r="S195" s="22"/>
      <c r="T195" s="74"/>
      <c r="U195" s="22"/>
      <c r="V195" s="74"/>
      <c r="W195" s="22"/>
      <c r="X195" s="74"/>
      <c r="Y195" s="22"/>
      <c r="Z195" s="74"/>
      <c r="AA195" s="22"/>
      <c r="AB195" s="74"/>
      <c r="AC195" s="22"/>
      <c r="AD195" s="74"/>
      <c r="AE195" s="22"/>
      <c r="AF195" s="74"/>
      <c r="AG195" s="22"/>
      <c r="AH195" s="74"/>
      <c r="AI195" s="22"/>
      <c r="AJ195" s="74"/>
      <c r="AK195" s="22"/>
      <c r="AL195" s="74"/>
      <c r="AM195" s="22"/>
      <c r="AN195" s="74"/>
      <c r="AO195" s="22"/>
      <c r="AP195" s="74"/>
      <c r="AQ195" s="22"/>
      <c r="AR195" s="74"/>
      <c r="AS195" s="22"/>
      <c r="AT195" s="74"/>
      <c r="AU195" s="22"/>
      <c r="AV195" s="74"/>
      <c r="AW195" s="22"/>
      <c r="AX195" s="74"/>
      <c r="AY195" s="22"/>
      <c r="AZ195" s="74"/>
      <c r="BA195" s="22"/>
      <c r="BB195" s="74"/>
      <c r="BC195" s="22"/>
      <c r="BD195" s="74"/>
      <c r="BE195" s="22"/>
      <c r="BF195" s="74"/>
      <c r="BG195" s="22"/>
      <c r="BH195" s="74"/>
      <c r="BI195" s="1"/>
      <c r="BJ195" s="1"/>
      <c r="BK195" s="22"/>
      <c r="BL195" s="74"/>
      <c r="BM195" s="22"/>
      <c r="BN195" s="74"/>
      <c r="BO195" s="22"/>
      <c r="BP195" s="74"/>
      <c r="BQ195" s="22"/>
      <c r="BR195" s="74"/>
      <c r="BS195" s="22"/>
      <c r="BT195" s="74"/>
      <c r="BU195" s="22"/>
      <c r="BV195" s="74"/>
      <c r="BW195" s="22"/>
      <c r="BX195" s="74"/>
      <c r="BY195" s="22"/>
      <c r="BZ195" s="74"/>
      <c r="CA195" s="22"/>
      <c r="CB195" s="74"/>
      <c r="CC195" s="22"/>
      <c r="CD195" s="66"/>
      <c r="CE195" s="66"/>
      <c r="CF195" s="67"/>
      <c r="CG195" s="66"/>
      <c r="CH195" s="66"/>
      <c r="CI195" s="68"/>
      <c r="CJ195" s="74"/>
      <c r="CK195" s="22"/>
    </row>
    <row r="196" spans="2:89" ht="15" customHeight="1" x14ac:dyDescent="0.2">
      <c r="B196" s="1"/>
      <c r="C196" s="12"/>
      <c r="D196" s="17"/>
      <c r="E196" s="19"/>
      <c r="F196" s="74"/>
      <c r="G196" s="1"/>
      <c r="H196" s="1"/>
      <c r="I196" s="22"/>
      <c r="J196" s="74"/>
      <c r="K196" s="1"/>
      <c r="L196" s="1"/>
      <c r="M196" s="22"/>
      <c r="N196" s="74"/>
      <c r="O196" s="1"/>
      <c r="P196" s="1"/>
      <c r="Q196" s="22"/>
      <c r="R196" s="74"/>
      <c r="S196" s="22"/>
      <c r="T196" s="74"/>
      <c r="U196" s="22"/>
      <c r="V196" s="74"/>
      <c r="W196" s="22"/>
      <c r="X196" s="74"/>
      <c r="Y196" s="22"/>
      <c r="Z196" s="74"/>
      <c r="AA196" s="22"/>
      <c r="AB196" s="74"/>
      <c r="AC196" s="22"/>
      <c r="AD196" s="74"/>
      <c r="AE196" s="22"/>
      <c r="AF196" s="74"/>
      <c r="AG196" s="22"/>
      <c r="AH196" s="74"/>
      <c r="AI196" s="22"/>
      <c r="AJ196" s="74"/>
      <c r="AK196" s="22"/>
      <c r="AL196" s="74"/>
      <c r="AM196" s="22"/>
      <c r="AN196" s="74"/>
      <c r="AO196" s="22"/>
      <c r="AP196" s="74"/>
      <c r="AQ196" s="22"/>
      <c r="AR196" s="74"/>
      <c r="AS196" s="22"/>
      <c r="AT196" s="74"/>
      <c r="AU196" s="22"/>
      <c r="AV196" s="74"/>
      <c r="AW196" s="22"/>
      <c r="AX196" s="74"/>
      <c r="AY196" s="22"/>
      <c r="AZ196" s="74"/>
      <c r="BA196" s="22"/>
      <c r="BB196" s="74"/>
      <c r="BC196" s="22"/>
      <c r="BD196" s="74"/>
      <c r="BE196" s="22"/>
      <c r="BF196" s="74"/>
      <c r="BG196" s="22"/>
      <c r="BH196" s="74"/>
      <c r="BI196" s="1"/>
      <c r="BJ196" s="1"/>
      <c r="BK196" s="22"/>
      <c r="BL196" s="74"/>
      <c r="BM196" s="22"/>
      <c r="BN196" s="74"/>
      <c r="BO196" s="22"/>
      <c r="BP196" s="74"/>
      <c r="BQ196" s="22"/>
      <c r="BR196" s="74"/>
      <c r="BS196" s="22"/>
      <c r="BT196" s="74"/>
      <c r="BU196" s="22"/>
      <c r="BV196" s="74"/>
      <c r="BW196" s="22"/>
      <c r="BX196" s="74"/>
      <c r="BY196" s="22"/>
      <c r="BZ196" s="74"/>
      <c r="CA196" s="22"/>
      <c r="CB196" s="74"/>
      <c r="CC196" s="22"/>
      <c r="CD196" s="66"/>
      <c r="CE196" s="66"/>
      <c r="CF196" s="67"/>
      <c r="CG196" s="66"/>
      <c r="CH196" s="66"/>
      <c r="CI196" s="68"/>
      <c r="CJ196" s="74"/>
      <c r="CK196" s="22"/>
    </row>
    <row r="197" spans="2:89" ht="15" customHeight="1" x14ac:dyDescent="0.2">
      <c r="B197" s="1"/>
      <c r="C197" s="12"/>
      <c r="D197" s="17"/>
      <c r="E197" s="19"/>
      <c r="F197" s="74"/>
      <c r="G197" s="1"/>
      <c r="H197" s="1"/>
      <c r="I197" s="22"/>
      <c r="J197" s="74"/>
      <c r="K197" s="1"/>
      <c r="L197" s="1"/>
      <c r="M197" s="22"/>
      <c r="N197" s="74"/>
      <c r="O197" s="1"/>
      <c r="P197" s="1"/>
      <c r="Q197" s="22"/>
      <c r="R197" s="74"/>
      <c r="S197" s="22"/>
      <c r="T197" s="74"/>
      <c r="U197" s="22"/>
      <c r="V197" s="74"/>
      <c r="W197" s="22"/>
      <c r="X197" s="74"/>
      <c r="Y197" s="22"/>
      <c r="Z197" s="74"/>
      <c r="AA197" s="22"/>
      <c r="AB197" s="74"/>
      <c r="AC197" s="22"/>
      <c r="AD197" s="74"/>
      <c r="AE197" s="22"/>
      <c r="AF197" s="74"/>
      <c r="AG197" s="22"/>
      <c r="AH197" s="74"/>
      <c r="AI197" s="22"/>
      <c r="AJ197" s="74"/>
      <c r="AK197" s="22"/>
      <c r="AL197" s="74"/>
      <c r="AM197" s="22"/>
      <c r="AN197" s="74"/>
      <c r="AO197" s="22"/>
      <c r="AP197" s="74"/>
      <c r="AQ197" s="22"/>
      <c r="AR197" s="74"/>
      <c r="AS197" s="22"/>
      <c r="AT197" s="74"/>
      <c r="AU197" s="22"/>
      <c r="AV197" s="74"/>
      <c r="AW197" s="22"/>
      <c r="AX197" s="74"/>
      <c r="AY197" s="22"/>
      <c r="AZ197" s="74"/>
      <c r="BA197" s="22"/>
      <c r="BB197" s="74"/>
      <c r="BC197" s="22"/>
      <c r="BD197" s="74"/>
      <c r="BE197" s="22"/>
      <c r="BF197" s="74"/>
      <c r="BG197" s="22"/>
      <c r="BH197" s="74"/>
      <c r="BI197" s="1"/>
      <c r="BJ197" s="1"/>
      <c r="BK197" s="22"/>
      <c r="BL197" s="74"/>
      <c r="BM197" s="22"/>
      <c r="BN197" s="74"/>
      <c r="BO197" s="22"/>
      <c r="BP197" s="74"/>
      <c r="BQ197" s="22"/>
      <c r="BR197" s="74"/>
      <c r="BS197" s="22"/>
      <c r="BT197" s="74"/>
      <c r="BU197" s="22"/>
      <c r="BV197" s="74"/>
      <c r="BW197" s="22"/>
      <c r="BX197" s="74"/>
      <c r="BY197" s="22"/>
      <c r="BZ197" s="74"/>
      <c r="CA197" s="22"/>
      <c r="CB197" s="74"/>
      <c r="CC197" s="22"/>
      <c r="CD197" s="66"/>
      <c r="CE197" s="66"/>
      <c r="CF197" s="67"/>
      <c r="CG197" s="66"/>
      <c r="CH197" s="66"/>
      <c r="CI197" s="68"/>
      <c r="CJ197" s="74"/>
      <c r="CK197" s="22"/>
    </row>
    <row r="198" spans="2:89" ht="15" customHeight="1" x14ac:dyDescent="0.2">
      <c r="B198" s="1"/>
      <c r="C198" s="12"/>
      <c r="D198" s="17"/>
      <c r="E198" s="19"/>
      <c r="F198" s="74"/>
      <c r="G198" s="1"/>
      <c r="H198" s="1"/>
      <c r="I198" s="22"/>
      <c r="J198" s="74"/>
      <c r="K198" s="1"/>
      <c r="L198" s="1"/>
      <c r="M198" s="22"/>
      <c r="N198" s="74"/>
      <c r="O198" s="1"/>
      <c r="P198" s="1"/>
      <c r="Q198" s="22"/>
      <c r="R198" s="74"/>
      <c r="S198" s="22"/>
      <c r="T198" s="74"/>
      <c r="U198" s="22"/>
      <c r="V198" s="74"/>
      <c r="W198" s="22"/>
      <c r="X198" s="74"/>
      <c r="Y198" s="22"/>
      <c r="Z198" s="74"/>
      <c r="AA198" s="22"/>
      <c r="AB198" s="74"/>
      <c r="AC198" s="22"/>
      <c r="AD198" s="74"/>
      <c r="AE198" s="22"/>
      <c r="AF198" s="74"/>
      <c r="AG198" s="22"/>
      <c r="AH198" s="74"/>
      <c r="AI198" s="22"/>
      <c r="AJ198" s="74"/>
      <c r="AK198" s="22"/>
      <c r="AL198" s="74"/>
      <c r="AM198" s="22"/>
      <c r="AN198" s="74"/>
      <c r="AO198" s="22"/>
      <c r="AP198" s="74"/>
      <c r="AQ198" s="22"/>
      <c r="AR198" s="74"/>
      <c r="AS198" s="22"/>
      <c r="AT198" s="74"/>
      <c r="AU198" s="22"/>
      <c r="AV198" s="74"/>
      <c r="AW198" s="22"/>
      <c r="AX198" s="74"/>
      <c r="AY198" s="22"/>
      <c r="AZ198" s="74"/>
      <c r="BA198" s="22"/>
      <c r="BB198" s="74"/>
      <c r="BC198" s="22"/>
      <c r="BD198" s="74"/>
      <c r="BE198" s="22"/>
      <c r="BF198" s="74"/>
      <c r="BG198" s="22"/>
      <c r="BH198" s="74"/>
      <c r="BI198" s="1"/>
      <c r="BJ198" s="1"/>
      <c r="BK198" s="22"/>
      <c r="BL198" s="74"/>
      <c r="BM198" s="22"/>
      <c r="BN198" s="74"/>
      <c r="BO198" s="22"/>
      <c r="BP198" s="74"/>
      <c r="BQ198" s="22"/>
      <c r="BR198" s="74"/>
      <c r="BS198" s="22"/>
      <c r="BT198" s="74"/>
      <c r="BU198" s="22"/>
      <c r="BV198" s="74"/>
      <c r="BW198" s="22"/>
      <c r="BX198" s="74"/>
      <c r="BY198" s="22"/>
      <c r="BZ198" s="74"/>
      <c r="CA198" s="22"/>
      <c r="CB198" s="74"/>
      <c r="CC198" s="22"/>
      <c r="CD198" s="66"/>
      <c r="CE198" s="66"/>
      <c r="CF198" s="67"/>
      <c r="CG198" s="66"/>
      <c r="CH198" s="66"/>
      <c r="CI198" s="68"/>
      <c r="CJ198" s="74"/>
      <c r="CK198" s="22"/>
    </row>
    <row r="199" spans="2:89" ht="15" customHeight="1" x14ac:dyDescent="0.2">
      <c r="B199" s="1"/>
      <c r="C199" s="12"/>
      <c r="D199" s="17"/>
      <c r="E199" s="19"/>
      <c r="F199" s="74"/>
      <c r="G199" s="1"/>
      <c r="H199" s="1"/>
      <c r="I199" s="22"/>
      <c r="J199" s="74"/>
      <c r="K199" s="1"/>
      <c r="L199" s="1"/>
      <c r="M199" s="22"/>
      <c r="N199" s="74"/>
      <c r="O199" s="1"/>
      <c r="P199" s="1"/>
      <c r="Q199" s="22"/>
      <c r="R199" s="74"/>
      <c r="S199" s="22"/>
      <c r="T199" s="74"/>
      <c r="U199" s="22"/>
      <c r="V199" s="74"/>
      <c r="W199" s="22"/>
      <c r="X199" s="74"/>
      <c r="Y199" s="22"/>
      <c r="Z199" s="74"/>
      <c r="AA199" s="22"/>
      <c r="AB199" s="74"/>
      <c r="AC199" s="22"/>
      <c r="AD199" s="74"/>
      <c r="AE199" s="22"/>
      <c r="AF199" s="74"/>
      <c r="AG199" s="22"/>
      <c r="AH199" s="74"/>
      <c r="AI199" s="22"/>
      <c r="AJ199" s="74"/>
      <c r="AK199" s="22"/>
      <c r="AL199" s="74"/>
      <c r="AM199" s="22"/>
      <c r="AN199" s="74"/>
      <c r="AO199" s="22"/>
      <c r="AP199" s="74"/>
      <c r="AQ199" s="22"/>
      <c r="AR199" s="74"/>
      <c r="AS199" s="22"/>
      <c r="AT199" s="74"/>
      <c r="AU199" s="22"/>
      <c r="AV199" s="74"/>
      <c r="AW199" s="22"/>
      <c r="AX199" s="74"/>
      <c r="AY199" s="22"/>
      <c r="AZ199" s="74"/>
      <c r="BA199" s="22"/>
      <c r="BB199" s="74"/>
      <c r="BC199" s="22"/>
      <c r="BD199" s="74"/>
      <c r="BE199" s="22"/>
      <c r="BF199" s="74"/>
      <c r="BG199" s="22"/>
      <c r="BH199" s="74"/>
      <c r="BI199" s="1"/>
      <c r="BJ199" s="1"/>
      <c r="BK199" s="22"/>
      <c r="BL199" s="74"/>
      <c r="BM199" s="22"/>
      <c r="BN199" s="74"/>
      <c r="BO199" s="22"/>
      <c r="BP199" s="74"/>
      <c r="BQ199" s="22"/>
      <c r="BR199" s="74"/>
      <c r="BS199" s="22"/>
      <c r="BT199" s="74"/>
      <c r="BU199" s="22"/>
      <c r="BV199" s="74"/>
      <c r="BW199" s="22"/>
      <c r="BX199" s="74"/>
      <c r="BY199" s="22"/>
      <c r="BZ199" s="74"/>
      <c r="CA199" s="22"/>
      <c r="CB199" s="74"/>
      <c r="CC199" s="22"/>
      <c r="CD199" s="66"/>
      <c r="CE199" s="66"/>
      <c r="CF199" s="67"/>
      <c r="CG199" s="66"/>
      <c r="CH199" s="66"/>
      <c r="CI199" s="68"/>
      <c r="CJ199" s="74"/>
      <c r="CK199" s="22"/>
    </row>
    <row r="200" spans="2:89" ht="15" customHeight="1" x14ac:dyDescent="0.2">
      <c r="B200" s="1"/>
      <c r="C200" s="12"/>
      <c r="D200" s="17"/>
      <c r="E200" s="19"/>
      <c r="F200" s="74"/>
      <c r="G200" s="1"/>
      <c r="H200" s="1"/>
      <c r="I200" s="22"/>
      <c r="J200" s="74"/>
      <c r="K200" s="1"/>
      <c r="L200" s="1"/>
      <c r="M200" s="22"/>
      <c r="N200" s="74"/>
      <c r="O200" s="1"/>
      <c r="P200" s="1"/>
      <c r="Q200" s="22"/>
      <c r="R200" s="74"/>
      <c r="S200" s="22"/>
      <c r="T200" s="74"/>
      <c r="U200" s="22"/>
      <c r="V200" s="74"/>
      <c r="W200" s="22"/>
      <c r="X200" s="74"/>
      <c r="Y200" s="22"/>
      <c r="Z200" s="74"/>
      <c r="AA200" s="22"/>
      <c r="AB200" s="74"/>
      <c r="AC200" s="22"/>
      <c r="AD200" s="74"/>
      <c r="AE200" s="22"/>
      <c r="AF200" s="74"/>
      <c r="AG200" s="22"/>
      <c r="AH200" s="74"/>
      <c r="AI200" s="22"/>
      <c r="AJ200" s="74"/>
      <c r="AK200" s="22"/>
      <c r="AL200" s="74"/>
      <c r="AM200" s="22"/>
      <c r="AN200" s="74"/>
      <c r="AO200" s="22"/>
      <c r="AP200" s="74"/>
      <c r="AQ200" s="22"/>
      <c r="AR200" s="74"/>
      <c r="AS200" s="22"/>
      <c r="AT200" s="74"/>
      <c r="AU200" s="22"/>
      <c r="AV200" s="74"/>
      <c r="AW200" s="22"/>
      <c r="AX200" s="74"/>
      <c r="AY200" s="22"/>
      <c r="AZ200" s="74"/>
      <c r="BA200" s="22"/>
      <c r="BB200" s="74"/>
      <c r="BC200" s="22"/>
      <c r="BD200" s="74"/>
      <c r="BE200" s="22"/>
      <c r="BF200" s="74"/>
      <c r="BG200" s="22"/>
      <c r="BH200" s="74"/>
      <c r="BI200" s="1"/>
      <c r="BJ200" s="1"/>
      <c r="BK200" s="22"/>
      <c r="BL200" s="74"/>
      <c r="BM200" s="22"/>
      <c r="BN200" s="74"/>
      <c r="BO200" s="22"/>
      <c r="BP200" s="74"/>
      <c r="BQ200" s="22"/>
      <c r="BR200" s="74"/>
      <c r="BS200" s="22"/>
      <c r="BT200" s="74"/>
      <c r="BU200" s="22"/>
      <c r="BV200" s="74"/>
      <c r="BW200" s="22"/>
      <c r="BX200" s="74"/>
      <c r="BY200" s="22"/>
      <c r="BZ200" s="74"/>
      <c r="CA200" s="22"/>
      <c r="CB200" s="74"/>
      <c r="CC200" s="22"/>
      <c r="CD200" s="66"/>
      <c r="CE200" s="66"/>
      <c r="CF200" s="67"/>
      <c r="CG200" s="66"/>
      <c r="CH200" s="66"/>
      <c r="CI200" s="68"/>
      <c r="CJ200" s="74"/>
      <c r="CK200" s="22"/>
    </row>
    <row r="201" spans="2:89" ht="15" customHeight="1" x14ac:dyDescent="0.2">
      <c r="B201" s="1"/>
      <c r="C201" s="12"/>
      <c r="D201" s="17"/>
      <c r="E201" s="19"/>
      <c r="F201" s="74"/>
      <c r="G201" s="1"/>
      <c r="H201" s="1"/>
      <c r="I201" s="22"/>
      <c r="J201" s="74"/>
      <c r="K201" s="1"/>
      <c r="L201" s="1"/>
      <c r="M201" s="22"/>
      <c r="N201" s="74"/>
      <c r="O201" s="1"/>
      <c r="P201" s="1"/>
      <c r="Q201" s="22"/>
      <c r="R201" s="74"/>
      <c r="S201" s="22"/>
      <c r="T201" s="74"/>
      <c r="U201" s="22"/>
      <c r="V201" s="74"/>
      <c r="W201" s="22"/>
      <c r="X201" s="74"/>
      <c r="Y201" s="22"/>
      <c r="Z201" s="74"/>
      <c r="AA201" s="22"/>
      <c r="AB201" s="74"/>
      <c r="AC201" s="22"/>
      <c r="AD201" s="74"/>
      <c r="AE201" s="22"/>
      <c r="AF201" s="74"/>
      <c r="AG201" s="22"/>
      <c r="AH201" s="74"/>
      <c r="AI201" s="22"/>
      <c r="AJ201" s="74"/>
      <c r="AK201" s="22"/>
      <c r="AL201" s="74"/>
      <c r="AM201" s="22"/>
      <c r="AN201" s="74"/>
      <c r="AO201" s="22"/>
      <c r="AP201" s="74"/>
      <c r="AQ201" s="22"/>
      <c r="AR201" s="74"/>
      <c r="AS201" s="22"/>
      <c r="AT201" s="74"/>
      <c r="AU201" s="22"/>
      <c r="AV201" s="74"/>
      <c r="AW201" s="22"/>
      <c r="AX201" s="74"/>
      <c r="AY201" s="22"/>
      <c r="AZ201" s="74"/>
      <c r="BA201" s="22"/>
      <c r="BB201" s="74"/>
      <c r="BC201" s="22"/>
      <c r="BD201" s="74"/>
      <c r="BE201" s="22"/>
      <c r="BF201" s="74"/>
      <c r="BG201" s="22"/>
      <c r="BH201" s="74"/>
      <c r="BI201" s="1"/>
      <c r="BJ201" s="1"/>
      <c r="BK201" s="22"/>
      <c r="BL201" s="74"/>
      <c r="BM201" s="22"/>
      <c r="BN201" s="74"/>
      <c r="BO201" s="22"/>
      <c r="BP201" s="74"/>
      <c r="BQ201" s="22"/>
      <c r="BR201" s="74"/>
      <c r="BS201" s="22"/>
      <c r="BT201" s="74"/>
      <c r="BU201" s="22"/>
      <c r="BV201" s="74"/>
      <c r="BW201" s="22"/>
      <c r="BX201" s="74"/>
      <c r="BY201" s="22"/>
      <c r="BZ201" s="74"/>
      <c r="CA201" s="22"/>
      <c r="CB201" s="74"/>
      <c r="CC201" s="22"/>
      <c r="CD201" s="66"/>
      <c r="CE201" s="66"/>
      <c r="CF201" s="67"/>
      <c r="CG201" s="66"/>
      <c r="CH201" s="66"/>
      <c r="CI201" s="68"/>
      <c r="CJ201" s="74"/>
      <c r="CK201" s="22"/>
    </row>
    <row r="202" spans="2:89" ht="15" customHeight="1" x14ac:dyDescent="0.2">
      <c r="B202" s="1"/>
      <c r="C202" s="12"/>
      <c r="D202" s="17"/>
      <c r="E202" s="19"/>
      <c r="F202" s="74"/>
      <c r="G202" s="1"/>
      <c r="H202" s="1"/>
      <c r="I202" s="22"/>
      <c r="J202" s="74"/>
      <c r="K202" s="1"/>
      <c r="L202" s="1"/>
      <c r="M202" s="22"/>
      <c r="N202" s="74"/>
      <c r="O202" s="1"/>
      <c r="P202" s="1"/>
      <c r="Q202" s="22"/>
      <c r="R202" s="74"/>
      <c r="S202" s="22"/>
      <c r="T202" s="74"/>
      <c r="U202" s="22"/>
      <c r="V202" s="74"/>
      <c r="W202" s="22"/>
      <c r="X202" s="74"/>
      <c r="Y202" s="22"/>
      <c r="Z202" s="74"/>
      <c r="AA202" s="22"/>
      <c r="AB202" s="74"/>
      <c r="AC202" s="22"/>
      <c r="AD202" s="74"/>
      <c r="AE202" s="22"/>
      <c r="AF202" s="74"/>
      <c r="AG202" s="22"/>
      <c r="AH202" s="74"/>
      <c r="AI202" s="22"/>
      <c r="AJ202" s="74"/>
      <c r="AK202" s="22"/>
      <c r="AL202" s="74"/>
      <c r="AM202" s="22"/>
      <c r="AN202" s="74"/>
      <c r="AO202" s="22"/>
      <c r="AP202" s="74"/>
      <c r="AQ202" s="22"/>
      <c r="AR202" s="74"/>
      <c r="AS202" s="22"/>
      <c r="AT202" s="74"/>
      <c r="AU202" s="22"/>
      <c r="AV202" s="74"/>
      <c r="AW202" s="22"/>
      <c r="AX202" s="74"/>
      <c r="AY202" s="22"/>
      <c r="AZ202" s="74"/>
      <c r="BA202" s="22"/>
      <c r="BB202" s="74"/>
      <c r="BC202" s="22"/>
      <c r="BD202" s="74"/>
      <c r="BE202" s="22"/>
      <c r="BF202" s="74"/>
      <c r="BG202" s="22"/>
      <c r="BH202" s="74"/>
      <c r="BI202" s="1"/>
      <c r="BJ202" s="1"/>
      <c r="BK202" s="22"/>
      <c r="BL202" s="74"/>
      <c r="BM202" s="22"/>
      <c r="BN202" s="74"/>
      <c r="BO202" s="22"/>
      <c r="BP202" s="74"/>
      <c r="BQ202" s="22"/>
      <c r="BR202" s="74"/>
      <c r="BS202" s="22"/>
      <c r="BT202" s="74"/>
      <c r="BU202" s="22"/>
      <c r="BV202" s="74"/>
      <c r="BW202" s="22"/>
      <c r="BX202" s="74"/>
      <c r="BY202" s="22"/>
      <c r="BZ202" s="74"/>
      <c r="CA202" s="22"/>
      <c r="CB202" s="74"/>
      <c r="CC202" s="22"/>
      <c r="CD202" s="66"/>
      <c r="CE202" s="66"/>
      <c r="CF202" s="67"/>
      <c r="CG202" s="66"/>
      <c r="CH202" s="66"/>
      <c r="CI202" s="68"/>
      <c r="CJ202" s="74"/>
      <c r="CK202" s="22"/>
    </row>
    <row r="203" spans="2:89" ht="15" customHeight="1" x14ac:dyDescent="0.2">
      <c r="B203" s="1"/>
      <c r="C203" s="12"/>
      <c r="D203" s="17"/>
      <c r="E203" s="19"/>
      <c r="F203" s="74"/>
      <c r="G203" s="1"/>
      <c r="H203" s="1"/>
      <c r="I203" s="22"/>
      <c r="J203" s="74"/>
      <c r="K203" s="1"/>
      <c r="L203" s="1"/>
      <c r="M203" s="22"/>
      <c r="N203" s="74"/>
      <c r="O203" s="1"/>
      <c r="P203" s="1"/>
      <c r="Q203" s="22"/>
      <c r="R203" s="74"/>
      <c r="S203" s="22"/>
      <c r="T203" s="74"/>
      <c r="U203" s="22"/>
      <c r="V203" s="74"/>
      <c r="W203" s="22"/>
      <c r="X203" s="74"/>
      <c r="Y203" s="22"/>
      <c r="Z203" s="74"/>
      <c r="AA203" s="22"/>
      <c r="AB203" s="74"/>
      <c r="AC203" s="22"/>
      <c r="AD203" s="74"/>
      <c r="AE203" s="22"/>
      <c r="AF203" s="74"/>
      <c r="AG203" s="22"/>
      <c r="AH203" s="74"/>
      <c r="AI203" s="22"/>
      <c r="AJ203" s="74"/>
      <c r="AK203" s="22"/>
      <c r="AL203" s="74"/>
      <c r="AM203" s="22"/>
      <c r="AN203" s="74"/>
      <c r="AO203" s="22"/>
      <c r="AP203" s="74"/>
      <c r="AQ203" s="22"/>
      <c r="AR203" s="74"/>
      <c r="AS203" s="22"/>
      <c r="AT203" s="74"/>
      <c r="AU203" s="22"/>
      <c r="AV203" s="74"/>
      <c r="AW203" s="22"/>
      <c r="AX203" s="74"/>
      <c r="AY203" s="22"/>
      <c r="AZ203" s="74"/>
      <c r="BA203" s="22"/>
      <c r="BB203" s="74"/>
      <c r="BC203" s="22"/>
      <c r="BD203" s="74"/>
      <c r="BE203" s="22"/>
      <c r="BF203" s="74"/>
      <c r="BG203" s="22"/>
      <c r="BH203" s="74"/>
      <c r="BI203" s="1"/>
      <c r="BJ203" s="1"/>
      <c r="BK203" s="22"/>
      <c r="BL203" s="74"/>
      <c r="BM203" s="22"/>
      <c r="BN203" s="74"/>
      <c r="BO203" s="22"/>
      <c r="BP203" s="74"/>
      <c r="BQ203" s="22"/>
      <c r="BR203" s="74"/>
      <c r="BS203" s="22"/>
      <c r="BT203" s="74"/>
      <c r="BU203" s="22"/>
      <c r="BV203" s="74"/>
      <c r="BW203" s="22"/>
      <c r="BX203" s="74"/>
      <c r="BY203" s="22"/>
      <c r="BZ203" s="74"/>
      <c r="CA203" s="22"/>
      <c r="CB203" s="74"/>
      <c r="CC203" s="22"/>
      <c r="CD203" s="66"/>
      <c r="CE203" s="66"/>
      <c r="CF203" s="67"/>
      <c r="CG203" s="66"/>
      <c r="CH203" s="66"/>
      <c r="CI203" s="68"/>
      <c r="CJ203" s="74"/>
      <c r="CK203" s="22"/>
    </row>
    <row r="204" spans="2:89" ht="15" customHeight="1" x14ac:dyDescent="0.2">
      <c r="B204" s="1"/>
      <c r="C204" s="12"/>
      <c r="D204" s="17"/>
      <c r="E204" s="19"/>
      <c r="F204" s="74"/>
      <c r="G204" s="1"/>
      <c r="H204" s="1"/>
      <c r="I204" s="22"/>
      <c r="J204" s="74"/>
      <c r="K204" s="1"/>
      <c r="L204" s="1"/>
      <c r="M204" s="22"/>
      <c r="N204" s="74"/>
      <c r="O204" s="1"/>
      <c r="P204" s="1"/>
      <c r="Q204" s="22"/>
      <c r="R204" s="74"/>
      <c r="S204" s="22"/>
      <c r="T204" s="74"/>
      <c r="U204" s="22"/>
      <c r="V204" s="74"/>
      <c r="W204" s="22"/>
      <c r="X204" s="74"/>
      <c r="Y204" s="22"/>
      <c r="Z204" s="74"/>
      <c r="AA204" s="22"/>
      <c r="AB204" s="74"/>
      <c r="AC204" s="22"/>
      <c r="AD204" s="74"/>
      <c r="AE204" s="22"/>
      <c r="AF204" s="74"/>
      <c r="AG204" s="22"/>
      <c r="AH204" s="74"/>
      <c r="AI204" s="22"/>
      <c r="AJ204" s="74"/>
      <c r="AK204" s="22"/>
      <c r="AL204" s="74"/>
      <c r="AM204" s="22"/>
      <c r="AN204" s="74"/>
      <c r="AO204" s="22"/>
      <c r="AP204" s="74"/>
      <c r="AQ204" s="22"/>
      <c r="AR204" s="74"/>
      <c r="AS204" s="22"/>
      <c r="AT204" s="74"/>
      <c r="AU204" s="22"/>
      <c r="AV204" s="74"/>
      <c r="AW204" s="22"/>
      <c r="AX204" s="74"/>
      <c r="AY204" s="22"/>
      <c r="AZ204" s="74"/>
      <c r="BA204" s="22"/>
      <c r="BB204" s="74"/>
      <c r="BC204" s="22"/>
      <c r="BD204" s="74"/>
      <c r="BE204" s="22"/>
      <c r="BF204" s="74"/>
      <c r="BG204" s="22"/>
      <c r="BH204" s="74"/>
      <c r="BI204" s="1"/>
      <c r="BJ204" s="1"/>
      <c r="BK204" s="22"/>
      <c r="BL204" s="74"/>
      <c r="BM204" s="22"/>
      <c r="BN204" s="74"/>
      <c r="BO204" s="22"/>
      <c r="BP204" s="74"/>
      <c r="BQ204" s="22"/>
      <c r="BR204" s="74"/>
      <c r="BS204" s="22"/>
      <c r="BT204" s="74"/>
      <c r="BU204" s="22"/>
      <c r="BV204" s="74"/>
      <c r="BW204" s="22"/>
      <c r="BX204" s="74"/>
      <c r="BY204" s="22"/>
      <c r="BZ204" s="74"/>
      <c r="CA204" s="22"/>
      <c r="CB204" s="74"/>
      <c r="CC204" s="22"/>
      <c r="CD204" s="66"/>
      <c r="CE204" s="66"/>
      <c r="CF204" s="67"/>
      <c r="CG204" s="66"/>
      <c r="CH204" s="66"/>
      <c r="CI204" s="68"/>
      <c r="CJ204" s="74"/>
      <c r="CK204" s="22"/>
    </row>
    <row r="205" spans="2:89" ht="15" customHeight="1" x14ac:dyDescent="0.2">
      <c r="B205" s="1"/>
      <c r="C205" s="12"/>
      <c r="D205" s="17"/>
      <c r="E205" s="19"/>
      <c r="F205" s="74"/>
      <c r="G205" s="1"/>
      <c r="H205" s="1"/>
      <c r="I205" s="22"/>
      <c r="J205" s="74"/>
      <c r="K205" s="1"/>
      <c r="L205" s="1"/>
      <c r="M205" s="22"/>
      <c r="N205" s="74"/>
      <c r="O205" s="1"/>
      <c r="P205" s="1"/>
      <c r="Q205" s="22"/>
      <c r="R205" s="74"/>
      <c r="S205" s="22"/>
      <c r="T205" s="74"/>
      <c r="U205" s="22"/>
      <c r="V205" s="74"/>
      <c r="W205" s="22"/>
      <c r="X205" s="74"/>
      <c r="Y205" s="22"/>
      <c r="Z205" s="74"/>
      <c r="AA205" s="22"/>
      <c r="AB205" s="74"/>
      <c r="AC205" s="22"/>
      <c r="AD205" s="74"/>
      <c r="AE205" s="22"/>
      <c r="AF205" s="74"/>
      <c r="AG205" s="22"/>
      <c r="AH205" s="74"/>
      <c r="AI205" s="22"/>
      <c r="AJ205" s="74"/>
      <c r="AK205" s="22"/>
      <c r="AL205" s="74"/>
      <c r="AM205" s="22"/>
      <c r="AN205" s="74"/>
      <c r="AO205" s="22"/>
      <c r="AP205" s="74"/>
      <c r="AQ205" s="22"/>
      <c r="AR205" s="74"/>
      <c r="AS205" s="22"/>
      <c r="AT205" s="74"/>
      <c r="AU205" s="22"/>
      <c r="AV205" s="74"/>
      <c r="AW205" s="22"/>
      <c r="AX205" s="74"/>
      <c r="AY205" s="22"/>
      <c r="AZ205" s="74"/>
      <c r="BA205" s="22"/>
      <c r="BB205" s="74"/>
      <c r="BC205" s="22"/>
      <c r="BD205" s="74"/>
      <c r="BE205" s="22"/>
      <c r="BF205" s="74"/>
      <c r="BG205" s="22"/>
      <c r="BH205" s="74"/>
      <c r="BI205" s="1"/>
      <c r="BJ205" s="1"/>
      <c r="BK205" s="22"/>
      <c r="BL205" s="74"/>
      <c r="BM205" s="22"/>
      <c r="BN205" s="74"/>
      <c r="BO205" s="22"/>
      <c r="BP205" s="74"/>
      <c r="BQ205" s="22"/>
      <c r="BR205" s="74"/>
      <c r="BS205" s="22"/>
      <c r="BT205" s="74"/>
      <c r="BU205" s="22"/>
      <c r="BV205" s="74"/>
      <c r="BW205" s="22"/>
      <c r="BX205" s="74"/>
      <c r="BY205" s="22"/>
      <c r="BZ205" s="74"/>
      <c r="CA205" s="22"/>
      <c r="CB205" s="74"/>
      <c r="CC205" s="22"/>
      <c r="CD205" s="66"/>
      <c r="CE205" s="66"/>
      <c r="CF205" s="67"/>
      <c r="CG205" s="66"/>
      <c r="CH205" s="66"/>
      <c r="CI205" s="68"/>
      <c r="CJ205" s="74"/>
      <c r="CK205" s="22"/>
    </row>
    <row r="206" spans="2:89" ht="15" customHeight="1" x14ac:dyDescent="0.2">
      <c r="B206" s="1"/>
      <c r="C206" s="12"/>
      <c r="D206" s="17"/>
      <c r="E206" s="19"/>
      <c r="F206" s="74"/>
      <c r="G206" s="1"/>
      <c r="H206" s="1"/>
      <c r="I206" s="22"/>
      <c r="J206" s="74"/>
      <c r="K206" s="1"/>
      <c r="L206" s="1"/>
      <c r="M206" s="22"/>
      <c r="N206" s="74"/>
      <c r="O206" s="1"/>
      <c r="P206" s="1"/>
      <c r="Q206" s="22"/>
      <c r="R206" s="74"/>
      <c r="S206" s="22"/>
      <c r="T206" s="74"/>
      <c r="U206" s="22"/>
      <c r="V206" s="74"/>
      <c r="W206" s="22"/>
      <c r="X206" s="74"/>
      <c r="Y206" s="22"/>
      <c r="Z206" s="74"/>
      <c r="AA206" s="22"/>
      <c r="AB206" s="74"/>
      <c r="AC206" s="22"/>
      <c r="AD206" s="74"/>
      <c r="AE206" s="22"/>
      <c r="AF206" s="74"/>
      <c r="AG206" s="22"/>
      <c r="AH206" s="74"/>
      <c r="AI206" s="22"/>
      <c r="AJ206" s="74"/>
      <c r="AK206" s="22"/>
      <c r="AL206" s="74"/>
      <c r="AM206" s="22"/>
      <c r="AN206" s="74"/>
      <c r="AO206" s="22"/>
      <c r="AP206" s="74"/>
      <c r="AQ206" s="22"/>
      <c r="AR206" s="74"/>
      <c r="AS206" s="22"/>
      <c r="AT206" s="74"/>
      <c r="AU206" s="22"/>
      <c r="AV206" s="74"/>
      <c r="AW206" s="22"/>
      <c r="AX206" s="74"/>
      <c r="AY206" s="22"/>
      <c r="AZ206" s="74"/>
      <c r="BA206" s="22"/>
      <c r="BB206" s="74"/>
      <c r="BC206" s="22"/>
      <c r="BD206" s="74"/>
      <c r="BE206" s="22"/>
      <c r="BF206" s="74"/>
      <c r="BG206" s="22"/>
      <c r="BH206" s="74"/>
      <c r="BI206" s="1"/>
      <c r="BJ206" s="1"/>
      <c r="BK206" s="22"/>
      <c r="BL206" s="74"/>
      <c r="BM206" s="22"/>
      <c r="BN206" s="74"/>
      <c r="BO206" s="22"/>
      <c r="BP206" s="74"/>
      <c r="BQ206" s="22"/>
      <c r="BR206" s="74"/>
      <c r="BS206" s="22"/>
      <c r="BT206" s="74"/>
      <c r="BU206" s="22"/>
      <c r="BV206" s="74"/>
      <c r="BW206" s="22"/>
      <c r="BX206" s="74"/>
      <c r="BY206" s="22"/>
      <c r="BZ206" s="74"/>
      <c r="CA206" s="22"/>
      <c r="CB206" s="74"/>
      <c r="CC206" s="22"/>
      <c r="CD206" s="66"/>
      <c r="CE206" s="66"/>
      <c r="CF206" s="67"/>
      <c r="CG206" s="66"/>
      <c r="CH206" s="66"/>
      <c r="CI206" s="68"/>
      <c r="CJ206" s="74"/>
      <c r="CK206" s="22"/>
    </row>
    <row r="207" spans="2:89" ht="15" customHeight="1" x14ac:dyDescent="0.2">
      <c r="B207" s="1"/>
      <c r="C207" s="12"/>
      <c r="D207" s="17"/>
      <c r="E207" s="19"/>
      <c r="F207" s="74"/>
      <c r="G207" s="1"/>
      <c r="H207" s="1"/>
      <c r="I207" s="22"/>
      <c r="J207" s="74"/>
      <c r="K207" s="1"/>
      <c r="L207" s="1"/>
      <c r="M207" s="22"/>
      <c r="N207" s="74"/>
      <c r="O207" s="1"/>
      <c r="P207" s="1"/>
      <c r="Q207" s="22"/>
      <c r="R207" s="74"/>
      <c r="S207" s="22"/>
      <c r="T207" s="74"/>
      <c r="U207" s="22"/>
      <c r="V207" s="74"/>
      <c r="W207" s="22"/>
      <c r="X207" s="74"/>
      <c r="Y207" s="22"/>
      <c r="Z207" s="74"/>
      <c r="AA207" s="22"/>
      <c r="AB207" s="74"/>
      <c r="AC207" s="22"/>
      <c r="AD207" s="74"/>
      <c r="AE207" s="22"/>
      <c r="AF207" s="74"/>
      <c r="AG207" s="22"/>
      <c r="AH207" s="74"/>
      <c r="AI207" s="22"/>
      <c r="AJ207" s="74"/>
      <c r="AK207" s="22"/>
      <c r="AL207" s="74"/>
      <c r="AM207" s="22"/>
      <c r="AN207" s="74"/>
      <c r="AO207" s="22"/>
      <c r="AP207" s="74"/>
      <c r="AQ207" s="22"/>
      <c r="AR207" s="74"/>
      <c r="AS207" s="22"/>
      <c r="AT207" s="74"/>
      <c r="AU207" s="22"/>
      <c r="AV207" s="74"/>
      <c r="AW207" s="22"/>
      <c r="AX207" s="74"/>
      <c r="AY207" s="22"/>
      <c r="AZ207" s="74"/>
      <c r="BA207" s="22"/>
      <c r="BB207" s="74"/>
      <c r="BC207" s="22"/>
      <c r="BD207" s="74"/>
      <c r="BE207" s="22"/>
      <c r="BF207" s="74"/>
      <c r="BG207" s="22"/>
      <c r="BH207" s="74"/>
      <c r="BI207" s="1"/>
      <c r="BJ207" s="1"/>
      <c r="BK207" s="22"/>
      <c r="BL207" s="74"/>
      <c r="BM207" s="22"/>
      <c r="BN207" s="74"/>
      <c r="BO207" s="22"/>
      <c r="BP207" s="74"/>
      <c r="BQ207" s="22"/>
      <c r="BR207" s="74"/>
      <c r="BS207" s="22"/>
      <c r="BT207" s="74"/>
      <c r="BU207" s="22"/>
      <c r="BV207" s="74"/>
      <c r="BW207" s="22"/>
      <c r="BX207" s="74"/>
      <c r="BY207" s="22"/>
      <c r="BZ207" s="74"/>
      <c r="CA207" s="22"/>
      <c r="CB207" s="74"/>
      <c r="CC207" s="22"/>
      <c r="CD207" s="66"/>
      <c r="CE207" s="66"/>
      <c r="CF207" s="67"/>
      <c r="CG207" s="66"/>
      <c r="CH207" s="66"/>
      <c r="CI207" s="68"/>
      <c r="CJ207" s="74"/>
      <c r="CK207" s="22"/>
    </row>
    <row r="208" spans="2:89" ht="15" customHeight="1" x14ac:dyDescent="0.2">
      <c r="B208" s="1"/>
      <c r="C208" s="12"/>
      <c r="D208" s="17"/>
      <c r="E208" s="19"/>
      <c r="F208" s="74"/>
      <c r="G208" s="1"/>
      <c r="H208" s="1"/>
      <c r="I208" s="22"/>
      <c r="J208" s="74"/>
      <c r="K208" s="1"/>
      <c r="L208" s="1"/>
      <c r="M208" s="22"/>
      <c r="N208" s="74"/>
      <c r="O208" s="1"/>
      <c r="P208" s="1"/>
      <c r="Q208" s="22"/>
      <c r="R208" s="74"/>
      <c r="S208" s="22"/>
      <c r="T208" s="74"/>
      <c r="U208" s="22"/>
      <c r="V208" s="74"/>
      <c r="W208" s="22"/>
      <c r="X208" s="74"/>
      <c r="Y208" s="22"/>
      <c r="Z208" s="74"/>
      <c r="AA208" s="22"/>
      <c r="AB208" s="74"/>
      <c r="AC208" s="22"/>
      <c r="AD208" s="74"/>
      <c r="AE208" s="22"/>
      <c r="AF208" s="74"/>
      <c r="AG208" s="22"/>
      <c r="AH208" s="74"/>
      <c r="AI208" s="22"/>
      <c r="AJ208" s="74"/>
      <c r="AK208" s="22"/>
      <c r="AL208" s="74"/>
      <c r="AM208" s="22"/>
      <c r="AN208" s="74"/>
      <c r="AO208" s="22"/>
      <c r="AP208" s="74"/>
      <c r="AQ208" s="22"/>
      <c r="AR208" s="74"/>
      <c r="AS208" s="22"/>
      <c r="AT208" s="74"/>
      <c r="AU208" s="22"/>
      <c r="AV208" s="74"/>
      <c r="AW208" s="22"/>
      <c r="AX208" s="74"/>
      <c r="AY208" s="22"/>
      <c r="AZ208" s="74"/>
      <c r="BA208" s="22"/>
      <c r="BB208" s="74"/>
      <c r="BC208" s="22"/>
      <c r="BD208" s="74"/>
      <c r="BE208" s="22"/>
      <c r="BF208" s="74"/>
      <c r="BG208" s="22"/>
      <c r="BH208" s="74"/>
      <c r="BI208" s="1"/>
      <c r="BJ208" s="1"/>
      <c r="BK208" s="22"/>
      <c r="BL208" s="74"/>
      <c r="BM208" s="22"/>
      <c r="BN208" s="74"/>
      <c r="BO208" s="22"/>
      <c r="BP208" s="74"/>
      <c r="BQ208" s="22"/>
      <c r="BR208" s="74"/>
      <c r="BS208" s="22"/>
      <c r="BT208" s="74"/>
      <c r="BU208" s="22"/>
      <c r="BV208" s="74"/>
      <c r="BW208" s="22"/>
      <c r="BX208" s="74"/>
      <c r="BY208" s="22"/>
      <c r="BZ208" s="74"/>
      <c r="CA208" s="22"/>
      <c r="CB208" s="74"/>
      <c r="CC208" s="22"/>
      <c r="CD208" s="66"/>
      <c r="CE208" s="66"/>
      <c r="CF208" s="67"/>
      <c r="CG208" s="66"/>
      <c r="CH208" s="66"/>
      <c r="CI208" s="68"/>
      <c r="CJ208" s="74"/>
      <c r="CK208" s="22"/>
    </row>
    <row r="209" spans="2:89" ht="15" customHeight="1" x14ac:dyDescent="0.2">
      <c r="B209" s="1"/>
      <c r="C209" s="12"/>
      <c r="D209" s="17"/>
      <c r="E209" s="19"/>
      <c r="F209" s="74"/>
      <c r="G209" s="1"/>
      <c r="H209" s="1"/>
      <c r="I209" s="22"/>
      <c r="J209" s="74"/>
      <c r="K209" s="1"/>
      <c r="L209" s="1"/>
      <c r="M209" s="22"/>
      <c r="N209" s="74"/>
      <c r="O209" s="1"/>
      <c r="P209" s="1"/>
      <c r="Q209" s="22"/>
      <c r="R209" s="74"/>
      <c r="S209" s="22"/>
      <c r="T209" s="74"/>
      <c r="U209" s="22"/>
      <c r="V209" s="74"/>
      <c r="W209" s="22"/>
      <c r="X209" s="74"/>
      <c r="Y209" s="22"/>
      <c r="Z209" s="74"/>
      <c r="AA209" s="22"/>
      <c r="AB209" s="74"/>
      <c r="AC209" s="22"/>
      <c r="AD209" s="74"/>
      <c r="AE209" s="22"/>
      <c r="AF209" s="74"/>
      <c r="AG209" s="22"/>
      <c r="AH209" s="74"/>
      <c r="AI209" s="22"/>
      <c r="AJ209" s="74"/>
      <c r="AK209" s="22"/>
      <c r="AL209" s="74"/>
      <c r="AM209" s="22"/>
      <c r="AN209" s="74"/>
      <c r="AO209" s="22"/>
      <c r="AP209" s="74"/>
      <c r="AQ209" s="22"/>
      <c r="AR209" s="74"/>
      <c r="AS209" s="22"/>
      <c r="AT209" s="74"/>
      <c r="AU209" s="22"/>
      <c r="AV209" s="74"/>
      <c r="AW209" s="22"/>
      <c r="AX209" s="74"/>
      <c r="AY209" s="22"/>
      <c r="AZ209" s="74"/>
      <c r="BA209" s="22"/>
      <c r="BB209" s="74"/>
      <c r="BC209" s="22"/>
      <c r="BD209" s="74"/>
      <c r="BE209" s="22"/>
      <c r="BF209" s="74"/>
      <c r="BG209" s="22"/>
      <c r="BH209" s="74"/>
      <c r="BI209" s="1"/>
      <c r="BJ209" s="1"/>
      <c r="BK209" s="22"/>
      <c r="BL209" s="74"/>
      <c r="BM209" s="22"/>
      <c r="BN209" s="74"/>
      <c r="BO209" s="22"/>
      <c r="BP209" s="74"/>
      <c r="BQ209" s="22"/>
      <c r="BR209" s="74"/>
      <c r="BS209" s="22"/>
      <c r="BT209" s="74"/>
      <c r="BU209" s="22"/>
      <c r="BV209" s="74"/>
      <c r="BW209" s="22"/>
      <c r="BX209" s="74"/>
      <c r="BY209" s="22"/>
      <c r="BZ209" s="74"/>
      <c r="CA209" s="22"/>
      <c r="CB209" s="74"/>
      <c r="CC209" s="22"/>
      <c r="CD209" s="66"/>
      <c r="CE209" s="66"/>
      <c r="CF209" s="67"/>
      <c r="CG209" s="66"/>
      <c r="CH209" s="66"/>
      <c r="CI209" s="68"/>
      <c r="CJ209" s="74"/>
      <c r="CK209" s="22"/>
    </row>
    <row r="210" spans="2:89" ht="15" customHeight="1" x14ac:dyDescent="0.2">
      <c r="B210" s="1"/>
      <c r="C210" s="12"/>
      <c r="D210" s="17"/>
      <c r="E210" s="19"/>
      <c r="F210" s="74"/>
      <c r="G210" s="1"/>
      <c r="H210" s="1"/>
      <c r="I210" s="22"/>
      <c r="J210" s="74"/>
      <c r="K210" s="1"/>
      <c r="L210" s="1"/>
      <c r="M210" s="22"/>
      <c r="N210" s="74"/>
      <c r="O210" s="1"/>
      <c r="P210" s="1"/>
      <c r="Q210" s="22"/>
      <c r="R210" s="74"/>
      <c r="S210" s="22"/>
      <c r="T210" s="74"/>
      <c r="U210" s="22"/>
      <c r="V210" s="74"/>
      <c r="W210" s="22"/>
      <c r="X210" s="74"/>
      <c r="Y210" s="22"/>
      <c r="Z210" s="74"/>
      <c r="AA210" s="22"/>
      <c r="AB210" s="74"/>
      <c r="AC210" s="22"/>
      <c r="AD210" s="74"/>
      <c r="AE210" s="22"/>
      <c r="AF210" s="74"/>
      <c r="AG210" s="22"/>
      <c r="AH210" s="74"/>
      <c r="AI210" s="22"/>
      <c r="AJ210" s="74"/>
      <c r="AK210" s="22"/>
      <c r="AL210" s="74"/>
      <c r="AM210" s="22"/>
      <c r="AN210" s="74"/>
      <c r="AO210" s="22"/>
      <c r="AP210" s="74"/>
      <c r="AQ210" s="22"/>
      <c r="AR210" s="74"/>
      <c r="AS210" s="22"/>
      <c r="AT210" s="74"/>
      <c r="AU210" s="22"/>
      <c r="AV210" s="74"/>
      <c r="AW210" s="22"/>
      <c r="AX210" s="74"/>
      <c r="AY210" s="22"/>
      <c r="AZ210" s="74"/>
      <c r="BA210" s="22"/>
      <c r="BB210" s="74"/>
      <c r="BC210" s="22"/>
      <c r="BD210" s="74"/>
      <c r="BE210" s="22"/>
      <c r="BF210" s="74"/>
      <c r="BG210" s="22"/>
      <c r="BH210" s="74"/>
      <c r="BI210" s="1"/>
      <c r="BJ210" s="1"/>
      <c r="BK210" s="22"/>
      <c r="BL210" s="74"/>
      <c r="BM210" s="22"/>
      <c r="BN210" s="74"/>
      <c r="BO210" s="22"/>
      <c r="BP210" s="74"/>
      <c r="BQ210" s="22"/>
      <c r="BR210" s="74"/>
      <c r="BS210" s="22"/>
      <c r="BT210" s="74"/>
      <c r="BU210" s="22"/>
      <c r="BV210" s="74"/>
      <c r="BW210" s="22"/>
      <c r="BX210" s="74"/>
      <c r="BY210" s="22"/>
      <c r="BZ210" s="74"/>
      <c r="CA210" s="22"/>
      <c r="CB210" s="74"/>
      <c r="CC210" s="22"/>
      <c r="CD210" s="66"/>
      <c r="CE210" s="66"/>
      <c r="CF210" s="67"/>
      <c r="CG210" s="66"/>
      <c r="CH210" s="66"/>
      <c r="CI210" s="68"/>
      <c r="CJ210" s="74"/>
      <c r="CK210" s="22"/>
    </row>
    <row r="211" spans="2:89" ht="15" customHeight="1" x14ac:dyDescent="0.2">
      <c r="B211" s="1"/>
      <c r="C211" s="12"/>
      <c r="D211" s="17"/>
      <c r="E211" s="19"/>
      <c r="F211" s="74"/>
      <c r="G211" s="1"/>
      <c r="H211" s="1"/>
      <c r="I211" s="22"/>
      <c r="J211" s="74"/>
      <c r="K211" s="1"/>
      <c r="L211" s="1"/>
      <c r="M211" s="22"/>
      <c r="N211" s="74"/>
      <c r="O211" s="1"/>
      <c r="P211" s="1"/>
      <c r="Q211" s="22"/>
      <c r="R211" s="74"/>
      <c r="S211" s="22"/>
      <c r="T211" s="74"/>
      <c r="U211" s="22"/>
      <c r="V211" s="74"/>
      <c r="W211" s="22"/>
      <c r="X211" s="74"/>
      <c r="Y211" s="22"/>
      <c r="Z211" s="74"/>
      <c r="AA211" s="22"/>
      <c r="AB211" s="74"/>
      <c r="AC211" s="22"/>
      <c r="AD211" s="74"/>
      <c r="AE211" s="22"/>
      <c r="AF211" s="74"/>
      <c r="AG211" s="22"/>
      <c r="AH211" s="74"/>
      <c r="AI211" s="22"/>
      <c r="AJ211" s="74"/>
      <c r="AK211" s="22"/>
      <c r="AL211" s="74"/>
      <c r="AM211" s="22"/>
      <c r="AN211" s="74"/>
      <c r="AO211" s="22"/>
      <c r="AP211" s="74"/>
      <c r="AQ211" s="22"/>
      <c r="AR211" s="74"/>
      <c r="AS211" s="22"/>
      <c r="AT211" s="74"/>
      <c r="AU211" s="22"/>
      <c r="AV211" s="74"/>
      <c r="AW211" s="22"/>
      <c r="AX211" s="74"/>
      <c r="AY211" s="22"/>
      <c r="AZ211" s="74"/>
      <c r="BA211" s="22"/>
      <c r="BB211" s="74"/>
      <c r="BC211" s="22"/>
      <c r="BD211" s="74"/>
      <c r="BE211" s="22"/>
      <c r="BF211" s="74"/>
      <c r="BG211" s="22"/>
      <c r="BH211" s="74"/>
      <c r="BI211" s="1"/>
      <c r="BJ211" s="1"/>
      <c r="BK211" s="22"/>
      <c r="BL211" s="74"/>
      <c r="BM211" s="22"/>
      <c r="BN211" s="74"/>
      <c r="BO211" s="22"/>
      <c r="BP211" s="74"/>
      <c r="BQ211" s="22"/>
      <c r="BR211" s="74"/>
      <c r="BS211" s="22"/>
      <c r="BT211" s="74"/>
      <c r="BU211" s="22"/>
      <c r="BV211" s="74"/>
      <c r="BW211" s="22"/>
      <c r="BX211" s="74"/>
      <c r="BY211" s="22"/>
      <c r="BZ211" s="74"/>
      <c r="CA211" s="22"/>
      <c r="CB211" s="74"/>
      <c r="CC211" s="22"/>
      <c r="CD211" s="66"/>
      <c r="CE211" s="66"/>
      <c r="CF211" s="67"/>
      <c r="CG211" s="66"/>
      <c r="CH211" s="66"/>
      <c r="CI211" s="68"/>
      <c r="CJ211" s="74"/>
      <c r="CK211" s="22"/>
    </row>
    <row r="212" spans="2:89" ht="15" customHeight="1" x14ac:dyDescent="0.2">
      <c r="B212" s="1"/>
      <c r="C212" s="12"/>
      <c r="D212" s="17"/>
      <c r="E212" s="19"/>
      <c r="F212" s="74"/>
      <c r="G212" s="1"/>
      <c r="H212" s="1"/>
      <c r="I212" s="22"/>
      <c r="J212" s="74"/>
      <c r="K212" s="1"/>
      <c r="L212" s="1"/>
      <c r="M212" s="22"/>
      <c r="N212" s="74"/>
      <c r="O212" s="1"/>
      <c r="P212" s="1"/>
      <c r="Q212" s="22"/>
      <c r="R212" s="74"/>
      <c r="S212" s="22"/>
      <c r="T212" s="74"/>
      <c r="U212" s="22"/>
      <c r="V212" s="74"/>
      <c r="W212" s="22"/>
      <c r="X212" s="74"/>
      <c r="Y212" s="22"/>
      <c r="Z212" s="74"/>
      <c r="AA212" s="22"/>
      <c r="AB212" s="74"/>
      <c r="AC212" s="22"/>
      <c r="AD212" s="74"/>
      <c r="AE212" s="22"/>
      <c r="AF212" s="74"/>
      <c r="AG212" s="22"/>
      <c r="AH212" s="74"/>
      <c r="AI212" s="22"/>
      <c r="AJ212" s="74"/>
      <c r="AK212" s="22"/>
      <c r="AL212" s="74"/>
      <c r="AM212" s="22"/>
      <c r="AN212" s="74"/>
      <c r="AO212" s="22"/>
      <c r="AP212" s="74"/>
      <c r="AQ212" s="22"/>
      <c r="AR212" s="74"/>
      <c r="AS212" s="22"/>
      <c r="AT212" s="74"/>
      <c r="AU212" s="22"/>
      <c r="AV212" s="74"/>
      <c r="AW212" s="22"/>
      <c r="AX212" s="74"/>
      <c r="AY212" s="22"/>
      <c r="AZ212" s="74"/>
      <c r="BA212" s="22"/>
      <c r="BB212" s="74"/>
      <c r="BC212" s="22"/>
      <c r="BD212" s="74"/>
      <c r="BE212" s="22"/>
      <c r="BF212" s="74"/>
      <c r="BG212" s="22"/>
      <c r="BH212" s="74"/>
      <c r="BI212" s="1"/>
      <c r="BJ212" s="1"/>
      <c r="BK212" s="22"/>
      <c r="BL212" s="74"/>
      <c r="BM212" s="22"/>
      <c r="BN212" s="74"/>
      <c r="BO212" s="22"/>
      <c r="BP212" s="74"/>
      <c r="BQ212" s="22"/>
      <c r="BR212" s="74"/>
      <c r="BS212" s="22"/>
      <c r="BT212" s="74"/>
      <c r="BU212" s="22"/>
      <c r="BV212" s="74"/>
      <c r="BW212" s="22"/>
      <c r="BX212" s="74"/>
      <c r="BY212" s="22"/>
      <c r="BZ212" s="74"/>
      <c r="CA212" s="22"/>
      <c r="CB212" s="74"/>
      <c r="CC212" s="22"/>
      <c r="CD212" s="66"/>
      <c r="CE212" s="66"/>
      <c r="CF212" s="67"/>
      <c r="CG212" s="66"/>
      <c r="CH212" s="66"/>
      <c r="CI212" s="68"/>
      <c r="CJ212" s="74"/>
      <c r="CK212" s="22"/>
    </row>
    <row r="213" spans="2:89" ht="15" customHeight="1" x14ac:dyDescent="0.2">
      <c r="B213" s="1"/>
      <c r="C213" s="12"/>
      <c r="D213" s="17"/>
      <c r="E213" s="19"/>
      <c r="F213" s="74"/>
      <c r="G213" s="1"/>
      <c r="H213" s="1"/>
      <c r="I213" s="22"/>
      <c r="J213" s="74"/>
      <c r="K213" s="1"/>
      <c r="L213" s="1"/>
      <c r="M213" s="22"/>
      <c r="N213" s="74"/>
      <c r="O213" s="1"/>
      <c r="P213" s="1"/>
      <c r="Q213" s="22"/>
      <c r="R213" s="74"/>
      <c r="S213" s="22"/>
      <c r="T213" s="74"/>
      <c r="U213" s="22"/>
      <c r="V213" s="74"/>
      <c r="W213" s="22"/>
      <c r="X213" s="74"/>
      <c r="Y213" s="22"/>
      <c r="Z213" s="74"/>
      <c r="AA213" s="22"/>
      <c r="AB213" s="74"/>
      <c r="AC213" s="22"/>
      <c r="AD213" s="74"/>
      <c r="AE213" s="22"/>
      <c r="AF213" s="74"/>
      <c r="AG213" s="22"/>
      <c r="AH213" s="74"/>
      <c r="AI213" s="22"/>
      <c r="AJ213" s="74"/>
      <c r="AK213" s="22"/>
      <c r="AL213" s="74"/>
      <c r="AM213" s="22"/>
      <c r="AN213" s="74"/>
      <c r="AO213" s="22"/>
      <c r="AP213" s="74"/>
      <c r="AQ213" s="22"/>
      <c r="AR213" s="74"/>
      <c r="AS213" s="22"/>
      <c r="AT213" s="74"/>
      <c r="AU213" s="22"/>
      <c r="AV213" s="74"/>
      <c r="AW213" s="22"/>
      <c r="AX213" s="74"/>
      <c r="AY213" s="22"/>
      <c r="AZ213" s="74"/>
      <c r="BA213" s="22"/>
      <c r="BB213" s="74"/>
      <c r="BC213" s="22"/>
      <c r="BD213" s="74"/>
      <c r="BE213" s="22"/>
      <c r="BF213" s="74"/>
      <c r="BG213" s="22"/>
      <c r="BH213" s="74"/>
      <c r="BI213" s="1"/>
      <c r="BJ213" s="1"/>
      <c r="BK213" s="22"/>
      <c r="BL213" s="74"/>
      <c r="BM213" s="22"/>
      <c r="BN213" s="74"/>
      <c r="BO213" s="22"/>
      <c r="BP213" s="74"/>
      <c r="BQ213" s="22"/>
      <c r="BR213" s="74"/>
      <c r="BS213" s="22"/>
      <c r="BT213" s="74"/>
      <c r="BU213" s="22"/>
      <c r="BV213" s="74"/>
      <c r="BW213" s="22"/>
      <c r="BX213" s="74"/>
      <c r="BY213" s="22"/>
      <c r="BZ213" s="74"/>
      <c r="CA213" s="22"/>
      <c r="CB213" s="74"/>
      <c r="CC213" s="22"/>
      <c r="CD213" s="66"/>
      <c r="CE213" s="66"/>
      <c r="CF213" s="67"/>
      <c r="CG213" s="66"/>
      <c r="CH213" s="66"/>
      <c r="CI213" s="68"/>
      <c r="CJ213" s="74"/>
      <c r="CK213" s="22"/>
    </row>
    <row r="214" spans="2:89" ht="15" customHeight="1" x14ac:dyDescent="0.2">
      <c r="B214" s="1"/>
      <c r="C214" s="12"/>
      <c r="D214" s="17"/>
      <c r="E214" s="19"/>
      <c r="F214" s="74"/>
      <c r="G214" s="1"/>
      <c r="H214" s="1"/>
      <c r="I214" s="22"/>
      <c r="J214" s="74"/>
      <c r="K214" s="1"/>
      <c r="L214" s="1"/>
      <c r="M214" s="22"/>
      <c r="N214" s="74"/>
      <c r="O214" s="1"/>
      <c r="P214" s="1"/>
      <c r="Q214" s="22"/>
      <c r="R214" s="74"/>
      <c r="S214" s="22"/>
      <c r="T214" s="74"/>
      <c r="U214" s="22"/>
      <c r="V214" s="74"/>
      <c r="W214" s="22"/>
      <c r="X214" s="74"/>
      <c r="Y214" s="22"/>
      <c r="Z214" s="74"/>
      <c r="AA214" s="22"/>
      <c r="AB214" s="74"/>
      <c r="AC214" s="22"/>
      <c r="AD214" s="74"/>
      <c r="AE214" s="22"/>
      <c r="AF214" s="74"/>
      <c r="AG214" s="22"/>
      <c r="AH214" s="74"/>
      <c r="AI214" s="22"/>
      <c r="AJ214" s="74"/>
      <c r="AK214" s="22"/>
      <c r="AL214" s="74"/>
      <c r="AM214" s="22"/>
      <c r="AN214" s="74"/>
      <c r="AO214" s="22"/>
      <c r="AP214" s="74"/>
      <c r="AQ214" s="22"/>
      <c r="AR214" s="74"/>
      <c r="AS214" s="22"/>
      <c r="AT214" s="74"/>
      <c r="AU214" s="22"/>
      <c r="AV214" s="74"/>
      <c r="AW214" s="22"/>
      <c r="AX214" s="74"/>
      <c r="AY214" s="22"/>
      <c r="AZ214" s="74"/>
      <c r="BA214" s="22"/>
      <c r="BB214" s="74"/>
      <c r="BC214" s="22"/>
      <c r="BD214" s="74"/>
      <c r="BE214" s="22"/>
      <c r="BF214" s="74"/>
      <c r="BG214" s="22"/>
      <c r="BH214" s="74"/>
      <c r="BI214" s="1"/>
      <c r="BJ214" s="1"/>
      <c r="BK214" s="22"/>
      <c r="BL214" s="74"/>
      <c r="BM214" s="22"/>
      <c r="BN214" s="74"/>
      <c r="BO214" s="22"/>
      <c r="BP214" s="74"/>
      <c r="BQ214" s="22"/>
      <c r="BR214" s="74"/>
      <c r="BS214" s="22"/>
      <c r="BT214" s="74"/>
      <c r="BU214" s="22"/>
      <c r="BV214" s="74"/>
      <c r="BW214" s="22"/>
      <c r="BX214" s="74"/>
      <c r="BY214" s="22"/>
      <c r="BZ214" s="74"/>
      <c r="CA214" s="22"/>
      <c r="CB214" s="74"/>
      <c r="CC214" s="22"/>
      <c r="CD214" s="66"/>
      <c r="CE214" s="66"/>
      <c r="CF214" s="67"/>
      <c r="CG214" s="66"/>
      <c r="CH214" s="66"/>
      <c r="CI214" s="68"/>
      <c r="CJ214" s="74"/>
      <c r="CK214" s="22"/>
    </row>
    <row r="215" spans="2:89" ht="15" customHeight="1" x14ac:dyDescent="0.2">
      <c r="B215" s="1"/>
      <c r="C215" s="12"/>
      <c r="D215" s="17"/>
      <c r="E215" s="19"/>
      <c r="F215" s="74"/>
      <c r="G215" s="1"/>
      <c r="H215" s="1"/>
      <c r="I215" s="22"/>
      <c r="J215" s="74"/>
      <c r="K215" s="1"/>
      <c r="L215" s="1"/>
      <c r="M215" s="22"/>
      <c r="N215" s="74"/>
      <c r="O215" s="1"/>
      <c r="P215" s="1"/>
      <c r="Q215" s="22"/>
      <c r="R215" s="74"/>
      <c r="S215" s="22"/>
      <c r="T215" s="74"/>
      <c r="U215" s="22"/>
      <c r="V215" s="74"/>
      <c r="W215" s="22"/>
      <c r="X215" s="74"/>
      <c r="Y215" s="22"/>
      <c r="Z215" s="74"/>
      <c r="AA215" s="22"/>
      <c r="AB215" s="74"/>
      <c r="AC215" s="22"/>
      <c r="AD215" s="74"/>
      <c r="AE215" s="22"/>
      <c r="AF215" s="74"/>
      <c r="AG215" s="22"/>
      <c r="AH215" s="74"/>
      <c r="AI215" s="22"/>
      <c r="AJ215" s="74"/>
      <c r="AK215" s="22"/>
      <c r="AL215" s="74"/>
      <c r="AM215" s="22"/>
      <c r="AN215" s="74"/>
      <c r="AO215" s="22"/>
      <c r="AP215" s="74"/>
      <c r="AQ215" s="22"/>
      <c r="AR215" s="74"/>
      <c r="AS215" s="22"/>
      <c r="AT215" s="74"/>
      <c r="AU215" s="22"/>
      <c r="AV215" s="74"/>
      <c r="AW215" s="22"/>
      <c r="AX215" s="74"/>
      <c r="AY215" s="22"/>
      <c r="AZ215" s="74"/>
      <c r="BA215" s="22"/>
      <c r="BB215" s="74"/>
      <c r="BC215" s="22"/>
      <c r="BD215" s="74"/>
      <c r="BE215" s="22"/>
      <c r="BF215" s="74"/>
      <c r="BG215" s="22"/>
      <c r="BH215" s="74"/>
      <c r="BI215" s="1"/>
      <c r="BJ215" s="1"/>
      <c r="BK215" s="22"/>
      <c r="BL215" s="74"/>
      <c r="BM215" s="22"/>
      <c r="BN215" s="74"/>
      <c r="BO215" s="22"/>
      <c r="BP215" s="74"/>
      <c r="BQ215" s="22"/>
      <c r="BR215" s="74"/>
      <c r="BS215" s="22"/>
      <c r="BT215" s="74"/>
      <c r="BU215" s="22"/>
      <c r="BV215" s="74"/>
      <c r="BW215" s="22"/>
      <c r="BX215" s="74"/>
      <c r="BY215" s="22"/>
      <c r="BZ215" s="74"/>
      <c r="CA215" s="22"/>
      <c r="CB215" s="74"/>
      <c r="CC215" s="22"/>
      <c r="CD215" s="66"/>
      <c r="CE215" s="66"/>
      <c r="CF215" s="67"/>
      <c r="CG215" s="66"/>
      <c r="CH215" s="66"/>
      <c r="CI215" s="68"/>
      <c r="CJ215" s="74"/>
      <c r="CK215" s="22"/>
    </row>
    <row r="216" spans="2:89" ht="15" customHeight="1" x14ac:dyDescent="0.2">
      <c r="B216" s="1"/>
      <c r="C216" s="12"/>
      <c r="D216" s="17"/>
      <c r="E216" s="19"/>
      <c r="F216" s="74"/>
      <c r="G216" s="1"/>
      <c r="H216" s="1"/>
      <c r="I216" s="22"/>
      <c r="J216" s="74"/>
      <c r="K216" s="1"/>
      <c r="L216" s="1"/>
      <c r="M216" s="22"/>
      <c r="N216" s="74"/>
      <c r="O216" s="1"/>
      <c r="P216" s="1"/>
      <c r="Q216" s="22"/>
      <c r="R216" s="74"/>
      <c r="S216" s="22"/>
      <c r="T216" s="74"/>
      <c r="U216" s="22"/>
      <c r="V216" s="74"/>
      <c r="W216" s="22"/>
      <c r="X216" s="74"/>
      <c r="Y216" s="22"/>
      <c r="Z216" s="74"/>
      <c r="AA216" s="22"/>
      <c r="AB216" s="74"/>
      <c r="AC216" s="22"/>
      <c r="AD216" s="74"/>
      <c r="AE216" s="22"/>
      <c r="AF216" s="74"/>
      <c r="AG216" s="22"/>
      <c r="AH216" s="74"/>
      <c r="AI216" s="22"/>
      <c r="AJ216" s="74"/>
      <c r="AK216" s="22"/>
      <c r="AL216" s="74"/>
      <c r="AM216" s="22"/>
      <c r="AN216" s="74"/>
      <c r="AO216" s="22"/>
      <c r="AP216" s="74"/>
      <c r="AQ216" s="22"/>
      <c r="AR216" s="74"/>
      <c r="AS216" s="22"/>
      <c r="AT216" s="74"/>
      <c r="AU216" s="22"/>
      <c r="AV216" s="74"/>
      <c r="AW216" s="22"/>
      <c r="AX216" s="74"/>
      <c r="AY216" s="22"/>
      <c r="AZ216" s="74"/>
      <c r="BA216" s="22"/>
      <c r="BB216" s="74"/>
      <c r="BC216" s="22"/>
      <c r="BD216" s="74"/>
      <c r="BE216" s="22"/>
      <c r="BF216" s="74"/>
      <c r="BG216" s="22"/>
      <c r="BH216" s="74"/>
      <c r="BI216" s="1"/>
      <c r="BJ216" s="1"/>
      <c r="BK216" s="22"/>
      <c r="BL216" s="74"/>
      <c r="BM216" s="22"/>
      <c r="BN216" s="74"/>
      <c r="BO216" s="22"/>
      <c r="BP216" s="74"/>
      <c r="BQ216" s="22"/>
      <c r="BR216" s="74"/>
      <c r="BS216" s="22"/>
      <c r="BT216" s="74"/>
      <c r="BU216" s="22"/>
      <c r="BV216" s="74"/>
      <c r="BW216" s="22"/>
      <c r="BX216" s="74"/>
      <c r="BY216" s="22"/>
      <c r="BZ216" s="74"/>
      <c r="CA216" s="22"/>
      <c r="CB216" s="74"/>
      <c r="CC216" s="22"/>
      <c r="CD216" s="66"/>
      <c r="CE216" s="66"/>
      <c r="CF216" s="67"/>
      <c r="CG216" s="66"/>
      <c r="CH216" s="66"/>
      <c r="CI216" s="68"/>
      <c r="CJ216" s="74"/>
      <c r="CK216" s="22"/>
    </row>
    <row r="217" spans="2:89" ht="15" customHeight="1" x14ac:dyDescent="0.2">
      <c r="B217" s="1"/>
      <c r="C217" s="12"/>
      <c r="D217" s="17"/>
      <c r="E217" s="19"/>
      <c r="F217" s="74"/>
      <c r="G217" s="1"/>
      <c r="H217" s="1"/>
      <c r="I217" s="22"/>
      <c r="J217" s="74"/>
      <c r="K217" s="1"/>
      <c r="L217" s="1"/>
      <c r="M217" s="22"/>
      <c r="N217" s="74"/>
      <c r="O217" s="1"/>
      <c r="P217" s="1"/>
      <c r="Q217" s="22"/>
      <c r="R217" s="74"/>
      <c r="S217" s="22"/>
      <c r="T217" s="74"/>
      <c r="U217" s="22"/>
      <c r="V217" s="74"/>
      <c r="W217" s="22"/>
      <c r="X217" s="74"/>
      <c r="Y217" s="22"/>
      <c r="Z217" s="74"/>
      <c r="AA217" s="22"/>
      <c r="AB217" s="74"/>
      <c r="AC217" s="22"/>
      <c r="AD217" s="74"/>
      <c r="AE217" s="22"/>
      <c r="AF217" s="74"/>
      <c r="AG217" s="22"/>
      <c r="AH217" s="74"/>
      <c r="AI217" s="22"/>
      <c r="AJ217" s="74"/>
      <c r="AK217" s="22"/>
      <c r="AL217" s="74"/>
      <c r="AM217" s="22"/>
      <c r="AN217" s="74"/>
      <c r="AO217" s="22"/>
      <c r="AP217" s="74"/>
      <c r="AQ217" s="22"/>
      <c r="AR217" s="74"/>
      <c r="AS217" s="22"/>
      <c r="AT217" s="74"/>
      <c r="AU217" s="22"/>
      <c r="AV217" s="74"/>
      <c r="AW217" s="22"/>
      <c r="AX217" s="74"/>
      <c r="AY217" s="22"/>
      <c r="AZ217" s="74"/>
      <c r="BA217" s="22"/>
      <c r="BB217" s="74"/>
      <c r="BC217" s="22"/>
      <c r="BD217" s="74"/>
      <c r="BE217" s="22"/>
      <c r="BF217" s="74"/>
      <c r="BG217" s="22"/>
      <c r="BH217" s="74"/>
      <c r="BI217" s="1"/>
      <c r="BJ217" s="1"/>
      <c r="BK217" s="22"/>
      <c r="BL217" s="74"/>
      <c r="BM217" s="22"/>
      <c r="BN217" s="74"/>
      <c r="BO217" s="22"/>
      <c r="BP217" s="74"/>
      <c r="BQ217" s="22"/>
      <c r="BR217" s="74"/>
      <c r="BS217" s="22"/>
      <c r="BT217" s="74"/>
      <c r="BU217" s="22"/>
      <c r="BV217" s="74"/>
      <c r="BW217" s="22"/>
      <c r="BX217" s="74"/>
      <c r="BY217" s="22"/>
      <c r="BZ217" s="74"/>
      <c r="CA217" s="22"/>
      <c r="CB217" s="74"/>
      <c r="CC217" s="22"/>
      <c r="CD217" s="66"/>
      <c r="CE217" s="66"/>
      <c r="CF217" s="67"/>
      <c r="CG217" s="66"/>
      <c r="CH217" s="66"/>
      <c r="CI217" s="68"/>
      <c r="CJ217" s="74"/>
      <c r="CK217" s="22"/>
    </row>
    <row r="218" spans="2:89" ht="15" customHeight="1" x14ac:dyDescent="0.2">
      <c r="B218" s="1"/>
      <c r="C218" s="12"/>
      <c r="D218" s="17"/>
      <c r="E218" s="19"/>
      <c r="F218" s="74"/>
      <c r="G218" s="1"/>
      <c r="H218" s="1"/>
      <c r="I218" s="22"/>
      <c r="J218" s="74"/>
      <c r="K218" s="1"/>
      <c r="L218" s="1"/>
      <c r="M218" s="22"/>
      <c r="N218" s="74"/>
      <c r="O218" s="1"/>
      <c r="P218" s="1"/>
      <c r="Q218" s="22"/>
      <c r="R218" s="74"/>
      <c r="S218" s="22"/>
      <c r="T218" s="74"/>
      <c r="U218" s="22"/>
      <c r="V218" s="74"/>
      <c r="W218" s="22"/>
      <c r="X218" s="74"/>
      <c r="Y218" s="22"/>
      <c r="Z218" s="74"/>
      <c r="AA218" s="22"/>
      <c r="AB218" s="74"/>
      <c r="AC218" s="22"/>
      <c r="AD218" s="74"/>
      <c r="AE218" s="22"/>
      <c r="AF218" s="74"/>
      <c r="AG218" s="22"/>
      <c r="AH218" s="74"/>
      <c r="AI218" s="22"/>
      <c r="AJ218" s="74"/>
      <c r="AK218" s="22"/>
      <c r="AL218" s="74"/>
      <c r="AM218" s="22"/>
      <c r="AN218" s="74"/>
      <c r="AO218" s="22"/>
      <c r="AP218" s="74"/>
      <c r="AQ218" s="22"/>
      <c r="AR218" s="74"/>
      <c r="AS218" s="22"/>
      <c r="AT218" s="74"/>
      <c r="AU218" s="22"/>
      <c r="AV218" s="74"/>
      <c r="AW218" s="22"/>
      <c r="AX218" s="74"/>
      <c r="AY218" s="22"/>
      <c r="AZ218" s="74"/>
      <c r="BA218" s="22"/>
      <c r="BB218" s="74"/>
      <c r="BC218" s="22"/>
      <c r="BD218" s="74"/>
      <c r="BE218" s="22"/>
      <c r="BF218" s="74"/>
      <c r="BG218" s="22"/>
      <c r="BH218" s="74"/>
      <c r="BI218" s="1"/>
      <c r="BJ218" s="1"/>
      <c r="BK218" s="22"/>
      <c r="BL218" s="74"/>
      <c r="BM218" s="22"/>
      <c r="BN218" s="74"/>
      <c r="BO218" s="22"/>
      <c r="BP218" s="74"/>
      <c r="BQ218" s="22"/>
      <c r="BR218" s="74"/>
      <c r="BS218" s="22"/>
      <c r="BT218" s="74"/>
      <c r="BU218" s="22"/>
      <c r="BV218" s="74"/>
      <c r="BW218" s="22"/>
      <c r="BX218" s="74"/>
      <c r="BY218" s="22"/>
      <c r="BZ218" s="74"/>
      <c r="CA218" s="22"/>
      <c r="CB218" s="74"/>
      <c r="CC218" s="22"/>
      <c r="CD218" s="66"/>
      <c r="CE218" s="66"/>
      <c r="CF218" s="67"/>
      <c r="CG218" s="66"/>
      <c r="CH218" s="66"/>
      <c r="CI218" s="68"/>
      <c r="CJ218" s="74"/>
      <c r="CK218" s="22"/>
    </row>
    <row r="219" spans="2:89" ht="15" customHeight="1" x14ac:dyDescent="0.2">
      <c r="B219" s="1"/>
      <c r="C219" s="12"/>
      <c r="D219" s="17"/>
      <c r="E219" s="19"/>
      <c r="F219" s="74"/>
      <c r="G219" s="1"/>
      <c r="H219" s="1"/>
      <c r="I219" s="22"/>
      <c r="J219" s="74"/>
      <c r="K219" s="1"/>
      <c r="L219" s="1"/>
      <c r="M219" s="22"/>
      <c r="N219" s="74"/>
      <c r="O219" s="1"/>
      <c r="P219" s="1"/>
      <c r="Q219" s="22"/>
      <c r="R219" s="74"/>
      <c r="S219" s="22"/>
      <c r="T219" s="74"/>
      <c r="U219" s="22"/>
      <c r="V219" s="74"/>
      <c r="W219" s="22"/>
      <c r="X219" s="74"/>
      <c r="Y219" s="22"/>
      <c r="Z219" s="74"/>
      <c r="AA219" s="22"/>
      <c r="AB219" s="74"/>
      <c r="AC219" s="22"/>
      <c r="AD219" s="74"/>
      <c r="AE219" s="22"/>
      <c r="AF219" s="74"/>
      <c r="AG219" s="22"/>
      <c r="AH219" s="74"/>
      <c r="AI219" s="22"/>
      <c r="AJ219" s="74"/>
      <c r="AK219" s="22"/>
      <c r="AL219" s="74"/>
      <c r="AM219" s="22"/>
      <c r="AN219" s="74"/>
      <c r="AO219" s="22"/>
      <c r="AP219" s="74"/>
      <c r="AQ219" s="22"/>
      <c r="AR219" s="74"/>
      <c r="AS219" s="22"/>
      <c r="AT219" s="74"/>
      <c r="AU219" s="22"/>
      <c r="AV219" s="74"/>
      <c r="AW219" s="22"/>
      <c r="AX219" s="74"/>
      <c r="AY219" s="22"/>
      <c r="AZ219" s="74"/>
      <c r="BA219" s="22"/>
      <c r="BB219" s="74"/>
      <c r="BC219" s="22"/>
      <c r="BD219" s="74"/>
      <c r="BE219" s="22"/>
      <c r="BF219" s="74"/>
      <c r="BG219" s="22"/>
      <c r="BH219" s="74"/>
      <c r="BI219" s="1"/>
      <c r="BJ219" s="1"/>
      <c r="BK219" s="22"/>
      <c r="BL219" s="74"/>
      <c r="BM219" s="22"/>
      <c r="BN219" s="74"/>
      <c r="BO219" s="22"/>
      <c r="BP219" s="74"/>
      <c r="BQ219" s="22"/>
      <c r="BR219" s="74"/>
      <c r="BS219" s="22"/>
      <c r="BT219" s="74"/>
      <c r="BU219" s="22"/>
      <c r="BV219" s="74"/>
      <c r="BW219" s="22"/>
      <c r="BX219" s="74"/>
      <c r="BY219" s="22"/>
      <c r="BZ219" s="74"/>
      <c r="CA219" s="22"/>
      <c r="CB219" s="74"/>
      <c r="CC219" s="22"/>
      <c r="CD219" s="66"/>
      <c r="CE219" s="66"/>
      <c r="CF219" s="67"/>
      <c r="CG219" s="66"/>
      <c r="CH219" s="66"/>
      <c r="CI219" s="68"/>
      <c r="CJ219" s="74"/>
      <c r="CK219" s="22"/>
    </row>
    <row r="220" spans="2:89" ht="15" customHeight="1" x14ac:dyDescent="0.2">
      <c r="B220" s="1"/>
      <c r="C220" s="12"/>
      <c r="D220" s="17"/>
      <c r="E220" s="19"/>
      <c r="F220" s="74"/>
      <c r="G220" s="1"/>
      <c r="H220" s="1"/>
      <c r="I220" s="22"/>
      <c r="J220" s="74"/>
      <c r="K220" s="1"/>
      <c r="L220" s="1"/>
      <c r="M220" s="22"/>
      <c r="N220" s="74"/>
      <c r="O220" s="1"/>
      <c r="P220" s="1"/>
      <c r="Q220" s="22"/>
      <c r="R220" s="74"/>
      <c r="S220" s="22"/>
      <c r="T220" s="74"/>
      <c r="U220" s="22"/>
      <c r="V220" s="74"/>
      <c r="W220" s="22"/>
      <c r="X220" s="74"/>
      <c r="Y220" s="22"/>
      <c r="Z220" s="74"/>
      <c r="AA220" s="22"/>
      <c r="AB220" s="74"/>
      <c r="AC220" s="22"/>
      <c r="AD220" s="74"/>
      <c r="AE220" s="22"/>
      <c r="AF220" s="74"/>
      <c r="AG220" s="22"/>
      <c r="AH220" s="74"/>
      <c r="AI220" s="22"/>
      <c r="AJ220" s="74"/>
      <c r="AK220" s="22"/>
      <c r="AL220" s="74"/>
      <c r="AM220" s="22"/>
      <c r="AN220" s="74"/>
      <c r="AO220" s="22"/>
      <c r="AP220" s="74"/>
      <c r="AQ220" s="22"/>
      <c r="AR220" s="74"/>
      <c r="AS220" s="22"/>
      <c r="AT220" s="74"/>
      <c r="AU220" s="22"/>
      <c r="AV220" s="74"/>
      <c r="AW220" s="22"/>
      <c r="AX220" s="74"/>
      <c r="AY220" s="22"/>
      <c r="AZ220" s="74"/>
      <c r="BA220" s="22"/>
      <c r="BB220" s="74"/>
      <c r="BC220" s="22"/>
      <c r="BD220" s="74"/>
      <c r="BE220" s="22"/>
      <c r="BF220" s="74"/>
      <c r="BG220" s="22"/>
      <c r="BH220" s="74"/>
      <c r="BI220" s="1"/>
      <c r="BJ220" s="1"/>
      <c r="BK220" s="22"/>
      <c r="BL220" s="74"/>
      <c r="BM220" s="22"/>
      <c r="BN220" s="74"/>
      <c r="BO220" s="22"/>
      <c r="BP220" s="74"/>
      <c r="BQ220" s="22"/>
      <c r="BR220" s="74"/>
      <c r="BS220" s="22"/>
      <c r="BT220" s="74"/>
      <c r="BU220" s="22"/>
      <c r="BV220" s="74"/>
      <c r="BW220" s="22"/>
      <c r="BX220" s="74"/>
      <c r="BY220" s="22"/>
      <c r="BZ220" s="74"/>
      <c r="CA220" s="22"/>
      <c r="CB220" s="74"/>
      <c r="CC220" s="22"/>
      <c r="CD220" s="66"/>
      <c r="CE220" s="66"/>
      <c r="CF220" s="67"/>
      <c r="CG220" s="66"/>
      <c r="CH220" s="66"/>
      <c r="CI220" s="68"/>
      <c r="CJ220" s="74"/>
      <c r="CK220" s="22"/>
    </row>
    <row r="221" spans="2:89" ht="15" customHeight="1" x14ac:dyDescent="0.2">
      <c r="B221" s="1"/>
      <c r="C221" s="12"/>
      <c r="D221" s="17"/>
      <c r="E221" s="19"/>
      <c r="F221" s="74"/>
      <c r="G221" s="1"/>
      <c r="H221" s="1"/>
      <c r="I221" s="22"/>
      <c r="J221" s="74"/>
      <c r="K221" s="1"/>
      <c r="L221" s="1"/>
      <c r="M221" s="22"/>
      <c r="N221" s="74"/>
      <c r="O221" s="1"/>
      <c r="P221" s="1"/>
      <c r="Q221" s="22"/>
      <c r="R221" s="74"/>
      <c r="S221" s="22"/>
      <c r="T221" s="74"/>
      <c r="U221" s="22"/>
      <c r="V221" s="74"/>
      <c r="W221" s="22"/>
      <c r="X221" s="74"/>
      <c r="Y221" s="22"/>
      <c r="Z221" s="74"/>
      <c r="AA221" s="22"/>
      <c r="AB221" s="74"/>
      <c r="AC221" s="22"/>
      <c r="AD221" s="74"/>
      <c r="AE221" s="22"/>
      <c r="AF221" s="74"/>
      <c r="AG221" s="22"/>
      <c r="AH221" s="74"/>
      <c r="AI221" s="22"/>
      <c r="AJ221" s="74"/>
      <c r="AK221" s="22"/>
      <c r="AL221" s="74"/>
      <c r="AM221" s="22"/>
      <c r="AN221" s="74"/>
      <c r="AO221" s="22"/>
      <c r="AP221" s="74"/>
      <c r="AQ221" s="22"/>
      <c r="AR221" s="74"/>
      <c r="AS221" s="22"/>
      <c r="AT221" s="74"/>
      <c r="AU221" s="22"/>
      <c r="AV221" s="74"/>
      <c r="AW221" s="22"/>
      <c r="AX221" s="74"/>
      <c r="AY221" s="22"/>
      <c r="AZ221" s="74"/>
      <c r="BA221" s="22"/>
      <c r="BB221" s="74"/>
      <c r="BC221" s="22"/>
      <c r="BD221" s="74"/>
      <c r="BE221" s="22"/>
      <c r="BF221" s="74"/>
      <c r="BG221" s="22"/>
      <c r="BH221" s="74"/>
      <c r="BI221" s="1"/>
      <c r="BJ221" s="1"/>
      <c r="BK221" s="22"/>
      <c r="BL221" s="74"/>
      <c r="BM221" s="22"/>
      <c r="BN221" s="74"/>
      <c r="BO221" s="22"/>
      <c r="BP221" s="74"/>
      <c r="BQ221" s="22"/>
      <c r="BR221" s="74"/>
      <c r="BS221" s="22"/>
      <c r="BT221" s="74"/>
      <c r="BU221" s="22"/>
      <c r="BV221" s="74"/>
      <c r="BW221" s="22"/>
      <c r="BX221" s="74"/>
      <c r="BY221" s="22"/>
      <c r="BZ221" s="74"/>
      <c r="CA221" s="22"/>
      <c r="CB221" s="74"/>
      <c r="CC221" s="22"/>
      <c r="CD221" s="66"/>
      <c r="CE221" s="66"/>
      <c r="CF221" s="67"/>
      <c r="CG221" s="66"/>
      <c r="CH221" s="66"/>
      <c r="CI221" s="68"/>
      <c r="CJ221" s="74"/>
      <c r="CK221" s="22"/>
    </row>
    <row r="222" spans="2:89" ht="15" customHeight="1" x14ac:dyDescent="0.2">
      <c r="B222" s="1"/>
      <c r="C222" s="12"/>
      <c r="D222" s="17"/>
      <c r="E222" s="19"/>
      <c r="F222" s="74"/>
      <c r="G222" s="1"/>
      <c r="H222" s="1"/>
      <c r="I222" s="22"/>
      <c r="J222" s="74"/>
      <c r="K222" s="1"/>
      <c r="L222" s="1"/>
      <c r="M222" s="22"/>
      <c r="N222" s="74"/>
      <c r="O222" s="1"/>
      <c r="P222" s="1"/>
      <c r="Q222" s="22"/>
      <c r="R222" s="74"/>
      <c r="S222" s="22"/>
      <c r="T222" s="74"/>
      <c r="U222" s="22"/>
      <c r="V222" s="74"/>
      <c r="W222" s="22"/>
      <c r="X222" s="74"/>
      <c r="Y222" s="22"/>
      <c r="Z222" s="74"/>
      <c r="AA222" s="22"/>
      <c r="AB222" s="74"/>
      <c r="AC222" s="22"/>
      <c r="AD222" s="74"/>
      <c r="AE222" s="22"/>
      <c r="AF222" s="74"/>
      <c r="AG222" s="22"/>
      <c r="AH222" s="74"/>
      <c r="AI222" s="22"/>
      <c r="AJ222" s="74"/>
      <c r="AK222" s="22"/>
      <c r="AL222" s="74"/>
      <c r="AM222" s="22"/>
      <c r="AN222" s="74"/>
      <c r="AO222" s="22"/>
      <c r="AP222" s="74"/>
      <c r="AQ222" s="22"/>
      <c r="AR222" s="74"/>
      <c r="AS222" s="22"/>
      <c r="AT222" s="74"/>
      <c r="AU222" s="22"/>
      <c r="AV222" s="74"/>
      <c r="AW222" s="22"/>
      <c r="AX222" s="74"/>
      <c r="AY222" s="22"/>
      <c r="AZ222" s="74"/>
      <c r="BA222" s="22"/>
      <c r="BB222" s="74"/>
      <c r="BC222" s="22"/>
      <c r="BD222" s="74"/>
      <c r="BE222" s="22"/>
      <c r="BF222" s="74"/>
      <c r="BG222" s="22"/>
      <c r="BH222" s="74"/>
      <c r="BI222" s="1"/>
      <c r="BJ222" s="1"/>
      <c r="BK222" s="22"/>
      <c r="BL222" s="74"/>
      <c r="BM222" s="22"/>
      <c r="BN222" s="74"/>
      <c r="BO222" s="22"/>
      <c r="BP222" s="74"/>
      <c r="BQ222" s="22"/>
      <c r="BR222" s="74"/>
      <c r="BS222" s="22"/>
      <c r="BT222" s="74"/>
      <c r="BU222" s="22"/>
      <c r="BV222" s="74"/>
      <c r="BW222" s="22"/>
      <c r="BX222" s="74"/>
      <c r="BY222" s="22"/>
      <c r="BZ222" s="74"/>
      <c r="CA222" s="22"/>
      <c r="CB222" s="74"/>
      <c r="CC222" s="22"/>
      <c r="CD222" s="66"/>
      <c r="CE222" s="66"/>
      <c r="CF222" s="67"/>
      <c r="CG222" s="66"/>
      <c r="CH222" s="66"/>
      <c r="CI222" s="68"/>
      <c r="CJ222" s="74"/>
      <c r="CK222" s="22"/>
    </row>
    <row r="223" spans="2:89" ht="15" customHeight="1" x14ac:dyDescent="0.2">
      <c r="B223" s="1"/>
      <c r="C223" s="12"/>
      <c r="D223" s="17"/>
      <c r="E223" s="19"/>
      <c r="F223" s="74"/>
      <c r="G223" s="1"/>
      <c r="H223" s="1"/>
      <c r="I223" s="22"/>
      <c r="J223" s="74"/>
      <c r="K223" s="1"/>
      <c r="L223" s="1"/>
      <c r="M223" s="22"/>
      <c r="N223" s="74"/>
      <c r="O223" s="1"/>
      <c r="P223" s="1"/>
      <c r="Q223" s="22"/>
      <c r="R223" s="74"/>
      <c r="S223" s="22"/>
      <c r="T223" s="74"/>
      <c r="U223" s="22"/>
      <c r="V223" s="74"/>
      <c r="W223" s="22"/>
      <c r="X223" s="74"/>
      <c r="Y223" s="22"/>
      <c r="Z223" s="74"/>
      <c r="AA223" s="22"/>
      <c r="AB223" s="74"/>
      <c r="AC223" s="22"/>
      <c r="AD223" s="74"/>
      <c r="AE223" s="22"/>
      <c r="AF223" s="74"/>
      <c r="AG223" s="22"/>
      <c r="AH223" s="74"/>
      <c r="AI223" s="22"/>
      <c r="AJ223" s="74"/>
      <c r="AK223" s="22"/>
      <c r="AL223" s="74"/>
      <c r="AM223" s="22"/>
      <c r="AN223" s="74"/>
      <c r="AO223" s="22"/>
      <c r="AP223" s="74"/>
      <c r="AQ223" s="22"/>
      <c r="AR223" s="74"/>
      <c r="AS223" s="22"/>
      <c r="AT223" s="74"/>
      <c r="AU223" s="22"/>
      <c r="AV223" s="74"/>
      <c r="AW223" s="22"/>
      <c r="AX223" s="74"/>
      <c r="AY223" s="22"/>
      <c r="AZ223" s="74"/>
      <c r="BA223" s="22"/>
      <c r="BB223" s="74"/>
      <c r="BC223" s="22"/>
      <c r="BD223" s="74"/>
      <c r="BE223" s="22"/>
      <c r="BF223" s="74"/>
      <c r="BG223" s="22"/>
      <c r="BH223" s="74"/>
      <c r="BI223" s="1"/>
      <c r="BJ223" s="1"/>
      <c r="BK223" s="22"/>
      <c r="BL223" s="74"/>
      <c r="BM223" s="22"/>
      <c r="BN223" s="74"/>
      <c r="BO223" s="22"/>
      <c r="BP223" s="74"/>
      <c r="BQ223" s="22"/>
      <c r="BR223" s="74"/>
      <c r="BS223" s="22"/>
      <c r="BT223" s="74"/>
      <c r="BU223" s="22"/>
      <c r="BV223" s="74"/>
      <c r="BW223" s="22"/>
      <c r="BX223" s="74"/>
      <c r="BY223" s="22"/>
      <c r="BZ223" s="74"/>
      <c r="CA223" s="22"/>
      <c r="CB223" s="74"/>
      <c r="CC223" s="22"/>
      <c r="CD223" s="66"/>
      <c r="CE223" s="66"/>
      <c r="CF223" s="67"/>
      <c r="CG223" s="66"/>
      <c r="CH223" s="66"/>
      <c r="CI223" s="68"/>
      <c r="CJ223" s="74"/>
      <c r="CK223" s="22"/>
    </row>
    <row r="224" spans="2:89" ht="15" customHeight="1" x14ac:dyDescent="0.2">
      <c r="B224" s="1"/>
      <c r="C224" s="12"/>
      <c r="D224" s="17"/>
      <c r="E224" s="19"/>
      <c r="F224" s="74"/>
      <c r="G224" s="1"/>
      <c r="H224" s="1"/>
      <c r="I224" s="22"/>
      <c r="J224" s="74"/>
      <c r="K224" s="1"/>
      <c r="L224" s="1"/>
      <c r="M224" s="22"/>
      <c r="N224" s="74"/>
      <c r="O224" s="1"/>
      <c r="P224" s="1"/>
      <c r="Q224" s="22"/>
      <c r="R224" s="74"/>
      <c r="S224" s="22"/>
      <c r="T224" s="74"/>
      <c r="U224" s="22"/>
      <c r="V224" s="74"/>
      <c r="W224" s="22"/>
      <c r="X224" s="74"/>
      <c r="Y224" s="22"/>
      <c r="Z224" s="74"/>
      <c r="AA224" s="22"/>
      <c r="AB224" s="74"/>
      <c r="AC224" s="22"/>
      <c r="AD224" s="74"/>
      <c r="AE224" s="22"/>
      <c r="AF224" s="74"/>
      <c r="AG224" s="22"/>
      <c r="AH224" s="74"/>
      <c r="AI224" s="22"/>
      <c r="AJ224" s="74"/>
      <c r="AK224" s="22"/>
      <c r="AL224" s="74"/>
      <c r="AM224" s="22"/>
      <c r="AN224" s="74"/>
      <c r="AO224" s="22"/>
      <c r="AP224" s="74"/>
      <c r="AQ224" s="22"/>
      <c r="AR224" s="74"/>
      <c r="AS224" s="22"/>
      <c r="AT224" s="74"/>
      <c r="AU224" s="22"/>
      <c r="AV224" s="74"/>
      <c r="AW224" s="22"/>
      <c r="AX224" s="74"/>
      <c r="AY224" s="22"/>
      <c r="AZ224" s="74"/>
      <c r="BA224" s="22"/>
      <c r="BB224" s="74"/>
      <c r="BC224" s="22"/>
      <c r="BD224" s="74"/>
      <c r="BE224" s="22"/>
      <c r="BF224" s="74"/>
      <c r="BG224" s="22"/>
      <c r="BH224" s="74"/>
      <c r="BI224" s="1"/>
      <c r="BJ224" s="1"/>
      <c r="BK224" s="22"/>
      <c r="BL224" s="74"/>
      <c r="BM224" s="22"/>
      <c r="BN224" s="74"/>
      <c r="BO224" s="22"/>
      <c r="BP224" s="74"/>
      <c r="BQ224" s="22"/>
      <c r="BR224" s="74"/>
      <c r="BS224" s="22"/>
      <c r="BT224" s="74"/>
      <c r="BU224" s="22"/>
      <c r="BV224" s="74"/>
      <c r="BW224" s="22"/>
      <c r="BX224" s="74"/>
      <c r="BY224" s="22"/>
      <c r="BZ224" s="74"/>
      <c r="CA224" s="22"/>
      <c r="CB224" s="74"/>
      <c r="CC224" s="22"/>
      <c r="CD224" s="66"/>
      <c r="CE224" s="66"/>
      <c r="CF224" s="67"/>
      <c r="CG224" s="66"/>
      <c r="CH224" s="66"/>
      <c r="CI224" s="68"/>
      <c r="CJ224" s="74"/>
      <c r="CK224" s="22"/>
    </row>
    <row r="225" spans="2:89" ht="15" customHeight="1" x14ac:dyDescent="0.2">
      <c r="B225" s="1"/>
      <c r="C225" s="12"/>
      <c r="D225" s="17"/>
      <c r="E225" s="19"/>
      <c r="F225" s="74"/>
      <c r="G225" s="1"/>
      <c r="H225" s="1"/>
      <c r="I225" s="22"/>
      <c r="J225" s="74"/>
      <c r="K225" s="1"/>
      <c r="L225" s="1"/>
      <c r="M225" s="22"/>
      <c r="N225" s="74"/>
      <c r="O225" s="1"/>
      <c r="P225" s="1"/>
      <c r="Q225" s="22"/>
      <c r="R225" s="74"/>
      <c r="S225" s="22"/>
      <c r="T225" s="74"/>
      <c r="U225" s="22"/>
      <c r="V225" s="74"/>
      <c r="W225" s="22"/>
      <c r="X225" s="74"/>
      <c r="Y225" s="22"/>
      <c r="Z225" s="74"/>
      <c r="AA225" s="22"/>
      <c r="AB225" s="74"/>
      <c r="AC225" s="22"/>
      <c r="AD225" s="74"/>
      <c r="AE225" s="22"/>
      <c r="AF225" s="74"/>
      <c r="AG225" s="22"/>
      <c r="AH225" s="74"/>
      <c r="AI225" s="22"/>
      <c r="AJ225" s="74"/>
      <c r="AK225" s="22"/>
      <c r="AL225" s="74"/>
      <c r="AM225" s="22"/>
      <c r="AN225" s="74"/>
      <c r="AO225" s="22"/>
      <c r="AP225" s="74"/>
      <c r="AQ225" s="22"/>
      <c r="AR225" s="74"/>
      <c r="AS225" s="22"/>
      <c r="AT225" s="74"/>
      <c r="AU225" s="22"/>
      <c r="AV225" s="74"/>
      <c r="AW225" s="22"/>
      <c r="AX225" s="74"/>
      <c r="AY225" s="22"/>
      <c r="AZ225" s="74"/>
      <c r="BA225" s="22"/>
      <c r="BB225" s="74"/>
      <c r="BC225" s="22"/>
      <c r="BD225" s="74"/>
      <c r="BE225" s="22"/>
      <c r="BF225" s="74"/>
      <c r="BG225" s="22"/>
      <c r="BH225" s="74"/>
      <c r="BI225" s="1"/>
      <c r="BJ225" s="1"/>
      <c r="BK225" s="22"/>
      <c r="BL225" s="74"/>
      <c r="BM225" s="22"/>
      <c r="BN225" s="74"/>
      <c r="BO225" s="22"/>
      <c r="BP225" s="74"/>
      <c r="BQ225" s="22"/>
      <c r="BR225" s="74"/>
      <c r="BS225" s="22"/>
      <c r="BT225" s="74"/>
      <c r="BU225" s="22"/>
      <c r="BV225" s="74"/>
      <c r="BW225" s="22"/>
      <c r="BX225" s="74"/>
      <c r="BY225" s="22"/>
      <c r="BZ225" s="74"/>
      <c r="CA225" s="22"/>
      <c r="CB225" s="74"/>
      <c r="CC225" s="22"/>
      <c r="CD225" s="66"/>
      <c r="CE225" s="66"/>
      <c r="CF225" s="67"/>
      <c r="CG225" s="66"/>
      <c r="CH225" s="66"/>
      <c r="CI225" s="68"/>
      <c r="CJ225" s="74"/>
      <c r="CK225" s="22"/>
    </row>
    <row r="226" spans="2:89" ht="15" customHeight="1" x14ac:dyDescent="0.2">
      <c r="B226" s="1"/>
      <c r="C226" s="12"/>
      <c r="D226" s="17"/>
      <c r="E226" s="19"/>
      <c r="F226" s="74"/>
      <c r="G226" s="1"/>
      <c r="H226" s="1"/>
      <c r="I226" s="22"/>
      <c r="J226" s="74"/>
      <c r="K226" s="1"/>
      <c r="L226" s="1"/>
      <c r="M226" s="22"/>
      <c r="N226" s="74"/>
      <c r="O226" s="1"/>
      <c r="P226" s="1"/>
      <c r="Q226" s="22"/>
      <c r="R226" s="74"/>
      <c r="S226" s="22"/>
      <c r="T226" s="74"/>
      <c r="U226" s="22"/>
      <c r="V226" s="74"/>
      <c r="W226" s="22"/>
      <c r="X226" s="74"/>
      <c r="Y226" s="22"/>
      <c r="Z226" s="74"/>
      <c r="AA226" s="22"/>
      <c r="AB226" s="74"/>
      <c r="AC226" s="22"/>
      <c r="AD226" s="74"/>
      <c r="AE226" s="22"/>
      <c r="AF226" s="74"/>
      <c r="AG226" s="22"/>
      <c r="AH226" s="74"/>
      <c r="AI226" s="22"/>
      <c r="AJ226" s="74"/>
      <c r="AK226" s="22"/>
      <c r="AL226" s="74"/>
      <c r="AM226" s="22"/>
      <c r="AN226" s="74"/>
      <c r="AO226" s="22"/>
      <c r="AP226" s="74"/>
      <c r="AQ226" s="22"/>
      <c r="AR226" s="74"/>
      <c r="AS226" s="22"/>
      <c r="AT226" s="74"/>
      <c r="AU226" s="22"/>
      <c r="AV226" s="74"/>
      <c r="AW226" s="22"/>
      <c r="AX226" s="74"/>
      <c r="AY226" s="22"/>
      <c r="AZ226" s="74"/>
      <c r="BA226" s="22"/>
      <c r="BB226" s="74"/>
      <c r="BC226" s="22"/>
      <c r="BD226" s="74"/>
      <c r="BE226" s="22"/>
      <c r="BF226" s="74"/>
      <c r="BG226" s="22"/>
      <c r="BH226" s="74"/>
      <c r="BI226" s="1"/>
      <c r="BJ226" s="1"/>
      <c r="BK226" s="22"/>
      <c r="BL226" s="74"/>
      <c r="BM226" s="22"/>
      <c r="BN226" s="74"/>
      <c r="BO226" s="22"/>
      <c r="BP226" s="74"/>
      <c r="BQ226" s="22"/>
      <c r="BR226" s="74"/>
      <c r="BS226" s="22"/>
      <c r="BT226" s="74"/>
      <c r="BU226" s="22"/>
      <c r="BV226" s="74"/>
      <c r="BW226" s="22"/>
      <c r="BX226" s="74"/>
      <c r="BY226" s="22"/>
      <c r="BZ226" s="74"/>
      <c r="CA226" s="22"/>
      <c r="CB226" s="74"/>
      <c r="CC226" s="22"/>
      <c r="CD226" s="66"/>
      <c r="CE226" s="66"/>
      <c r="CF226" s="67"/>
      <c r="CG226" s="66"/>
      <c r="CH226" s="66"/>
      <c r="CI226" s="68"/>
      <c r="CJ226" s="74"/>
      <c r="CK226" s="22"/>
    </row>
    <row r="227" spans="2:89" ht="15" customHeight="1" x14ac:dyDescent="0.2">
      <c r="B227" s="1"/>
      <c r="C227" s="12"/>
      <c r="D227" s="17"/>
      <c r="E227" s="19"/>
      <c r="F227" s="74"/>
      <c r="G227" s="1"/>
      <c r="H227" s="1"/>
      <c r="I227" s="22"/>
      <c r="J227" s="74"/>
      <c r="K227" s="1"/>
      <c r="L227" s="1"/>
      <c r="M227" s="22"/>
      <c r="N227" s="74"/>
      <c r="O227" s="1"/>
      <c r="P227" s="1"/>
      <c r="Q227" s="22"/>
      <c r="R227" s="74"/>
      <c r="S227" s="22"/>
      <c r="T227" s="74"/>
      <c r="U227" s="22"/>
      <c r="V227" s="74"/>
      <c r="W227" s="22"/>
      <c r="X227" s="74"/>
      <c r="Y227" s="22"/>
      <c r="Z227" s="74"/>
      <c r="AA227" s="22"/>
      <c r="AB227" s="74"/>
      <c r="AC227" s="22"/>
      <c r="AD227" s="74"/>
      <c r="AE227" s="22"/>
      <c r="AF227" s="74"/>
      <c r="AG227" s="22"/>
      <c r="AH227" s="74"/>
      <c r="AI227" s="22"/>
      <c r="AJ227" s="74"/>
      <c r="AK227" s="22"/>
      <c r="AL227" s="74"/>
      <c r="AM227" s="22"/>
      <c r="AN227" s="74"/>
      <c r="AO227" s="22"/>
      <c r="AP227" s="74"/>
      <c r="AQ227" s="22"/>
      <c r="AR227" s="74"/>
      <c r="AS227" s="22"/>
      <c r="AT227" s="74"/>
      <c r="AU227" s="22"/>
      <c r="AV227" s="74"/>
      <c r="AW227" s="22"/>
      <c r="AX227" s="74"/>
      <c r="AY227" s="22"/>
      <c r="AZ227" s="74"/>
      <c r="BA227" s="22"/>
      <c r="BB227" s="74"/>
      <c r="BC227" s="22"/>
      <c r="BD227" s="74"/>
      <c r="BE227" s="22"/>
      <c r="BF227" s="74"/>
      <c r="BG227" s="22"/>
      <c r="BH227" s="74"/>
      <c r="BI227" s="1"/>
      <c r="BJ227" s="1"/>
      <c r="BK227" s="22"/>
      <c r="BL227" s="74"/>
      <c r="BM227" s="22"/>
      <c r="BN227" s="74"/>
      <c r="BO227" s="22"/>
      <c r="BP227" s="74"/>
      <c r="BQ227" s="22"/>
      <c r="BR227" s="74"/>
      <c r="BS227" s="22"/>
      <c r="BT227" s="74"/>
      <c r="BU227" s="22"/>
      <c r="BV227" s="74"/>
      <c r="BW227" s="22"/>
      <c r="BX227" s="74"/>
      <c r="BY227" s="22"/>
      <c r="BZ227" s="74"/>
      <c r="CA227" s="22"/>
      <c r="CB227" s="74"/>
      <c r="CC227" s="22"/>
      <c r="CD227" s="66"/>
      <c r="CE227" s="66"/>
      <c r="CF227" s="67"/>
      <c r="CG227" s="66"/>
      <c r="CH227" s="66"/>
      <c r="CI227" s="68"/>
      <c r="CJ227" s="74"/>
      <c r="CK227" s="22"/>
    </row>
    <row r="228" spans="2:89" ht="15" customHeight="1" x14ac:dyDescent="0.2">
      <c r="B228" s="1"/>
      <c r="C228" s="12"/>
      <c r="D228" s="17"/>
      <c r="E228" s="19"/>
      <c r="F228" s="74"/>
      <c r="G228" s="1"/>
      <c r="H228" s="1"/>
      <c r="I228" s="22"/>
      <c r="J228" s="74"/>
      <c r="K228" s="1"/>
      <c r="L228" s="1"/>
      <c r="M228" s="22"/>
      <c r="N228" s="74"/>
      <c r="O228" s="1"/>
      <c r="P228" s="1"/>
      <c r="Q228" s="22"/>
      <c r="R228" s="74"/>
      <c r="S228" s="22"/>
      <c r="T228" s="74"/>
      <c r="U228" s="22"/>
      <c r="V228" s="74"/>
      <c r="W228" s="22"/>
      <c r="X228" s="74"/>
      <c r="Y228" s="22"/>
      <c r="Z228" s="74"/>
      <c r="AA228" s="22"/>
      <c r="AB228" s="74"/>
      <c r="AC228" s="22"/>
      <c r="AD228" s="74"/>
      <c r="AE228" s="22"/>
      <c r="AF228" s="74"/>
      <c r="AG228" s="22"/>
      <c r="AH228" s="74"/>
      <c r="AI228" s="22"/>
      <c r="AJ228" s="74"/>
      <c r="AK228" s="22"/>
      <c r="AL228" s="74"/>
      <c r="AM228" s="22"/>
      <c r="AN228" s="74"/>
      <c r="AO228" s="22"/>
      <c r="AP228" s="74"/>
      <c r="AQ228" s="22"/>
      <c r="AR228" s="74"/>
      <c r="AS228" s="22"/>
      <c r="AT228" s="74"/>
      <c r="AU228" s="22"/>
      <c r="AV228" s="74"/>
      <c r="AW228" s="22"/>
      <c r="AX228" s="74"/>
      <c r="AY228" s="22"/>
      <c r="AZ228" s="74"/>
      <c r="BA228" s="22"/>
      <c r="BB228" s="74"/>
      <c r="BC228" s="22"/>
      <c r="BD228" s="74"/>
      <c r="BE228" s="22"/>
      <c r="BF228" s="74"/>
      <c r="BG228" s="22"/>
      <c r="BH228" s="74"/>
      <c r="BI228" s="1"/>
      <c r="BJ228" s="1"/>
      <c r="BK228" s="22"/>
      <c r="BL228" s="74"/>
      <c r="BM228" s="22"/>
      <c r="BN228" s="74"/>
      <c r="BO228" s="22"/>
      <c r="BP228" s="74"/>
      <c r="BQ228" s="22"/>
      <c r="BR228" s="74"/>
      <c r="BS228" s="22"/>
      <c r="BT228" s="74"/>
      <c r="BU228" s="22"/>
      <c r="BV228" s="74"/>
      <c r="BW228" s="22"/>
      <c r="BX228" s="74"/>
      <c r="BY228" s="22"/>
      <c r="BZ228" s="74"/>
      <c r="CA228" s="22"/>
      <c r="CB228" s="74"/>
      <c r="CC228" s="22"/>
      <c r="CD228" s="66"/>
      <c r="CE228" s="66"/>
      <c r="CF228" s="67"/>
      <c r="CG228" s="66"/>
      <c r="CH228" s="66"/>
      <c r="CI228" s="68"/>
      <c r="CJ228" s="74"/>
      <c r="CK228" s="22"/>
    </row>
    <row r="229" spans="2:89" ht="15" customHeight="1" x14ac:dyDescent="0.2">
      <c r="B229" s="1"/>
      <c r="C229" s="12"/>
      <c r="D229" s="17"/>
      <c r="E229" s="19"/>
      <c r="F229" s="74"/>
      <c r="G229" s="1"/>
      <c r="H229" s="1"/>
      <c r="I229" s="22"/>
      <c r="J229" s="74"/>
      <c r="K229" s="1"/>
      <c r="L229" s="1"/>
      <c r="M229" s="22"/>
      <c r="N229" s="74"/>
      <c r="O229" s="1"/>
      <c r="P229" s="1"/>
      <c r="Q229" s="22"/>
      <c r="R229" s="74"/>
      <c r="S229" s="22"/>
      <c r="T229" s="74"/>
      <c r="U229" s="22"/>
      <c r="V229" s="74"/>
      <c r="W229" s="22"/>
      <c r="X229" s="74"/>
      <c r="Y229" s="22"/>
      <c r="Z229" s="74"/>
      <c r="AA229" s="22"/>
      <c r="AB229" s="74"/>
      <c r="AC229" s="22"/>
      <c r="AD229" s="74"/>
      <c r="AE229" s="22"/>
      <c r="AF229" s="74"/>
      <c r="AG229" s="22"/>
      <c r="AH229" s="74"/>
      <c r="AI229" s="22"/>
      <c r="AJ229" s="74"/>
      <c r="AK229" s="22"/>
      <c r="AL229" s="74"/>
      <c r="AM229" s="22"/>
      <c r="AN229" s="74"/>
      <c r="AO229" s="22"/>
      <c r="AP229" s="74"/>
      <c r="AQ229" s="22"/>
      <c r="AR229" s="74"/>
      <c r="AS229" s="22"/>
      <c r="AT229" s="74"/>
      <c r="AU229" s="22"/>
      <c r="AV229" s="74"/>
      <c r="AW229" s="22"/>
      <c r="AX229" s="74"/>
      <c r="AY229" s="22"/>
      <c r="AZ229" s="74"/>
      <c r="BA229" s="22"/>
      <c r="BB229" s="74"/>
      <c r="BC229" s="22"/>
      <c r="BD229" s="74"/>
      <c r="BE229" s="22"/>
      <c r="BF229" s="74"/>
      <c r="BG229" s="22"/>
      <c r="BH229" s="74"/>
      <c r="BI229" s="1"/>
      <c r="BJ229" s="1"/>
      <c r="BK229" s="22"/>
      <c r="BL229" s="74"/>
      <c r="BM229" s="22"/>
      <c r="BN229" s="74"/>
      <c r="BO229" s="22"/>
      <c r="BP229" s="74"/>
      <c r="BQ229" s="22"/>
      <c r="BR229" s="74"/>
      <c r="BS229" s="22"/>
      <c r="BT229" s="74"/>
      <c r="BU229" s="22"/>
      <c r="BV229" s="74"/>
      <c r="BW229" s="22"/>
      <c r="BX229" s="74"/>
      <c r="BY229" s="22"/>
      <c r="BZ229" s="74"/>
      <c r="CA229" s="22"/>
      <c r="CB229" s="74"/>
      <c r="CC229" s="22"/>
      <c r="CD229" s="66"/>
      <c r="CE229" s="66"/>
      <c r="CF229" s="67"/>
      <c r="CG229" s="66"/>
      <c r="CH229" s="66"/>
      <c r="CI229" s="68"/>
      <c r="CJ229" s="74"/>
      <c r="CK229" s="22"/>
    </row>
    <row r="230" spans="2:89" ht="15" customHeight="1" x14ac:dyDescent="0.2">
      <c r="B230" s="1"/>
      <c r="C230" s="12"/>
      <c r="D230" s="17"/>
      <c r="E230" s="19"/>
      <c r="F230" s="74"/>
      <c r="G230" s="1"/>
      <c r="H230" s="1"/>
      <c r="I230" s="22"/>
      <c r="J230" s="74"/>
      <c r="K230" s="1"/>
      <c r="L230" s="1"/>
      <c r="M230" s="22"/>
      <c r="N230" s="74"/>
      <c r="O230" s="1"/>
      <c r="P230" s="1"/>
      <c r="Q230" s="22"/>
      <c r="R230" s="74"/>
      <c r="S230" s="22"/>
      <c r="T230" s="74"/>
      <c r="U230" s="22"/>
      <c r="V230" s="74"/>
      <c r="W230" s="22"/>
      <c r="X230" s="74"/>
      <c r="Y230" s="22"/>
      <c r="Z230" s="74"/>
      <c r="AA230" s="22"/>
      <c r="AB230" s="74"/>
      <c r="AC230" s="22"/>
      <c r="AD230" s="74"/>
      <c r="AE230" s="22"/>
      <c r="AF230" s="74"/>
      <c r="AG230" s="22"/>
      <c r="AH230" s="74"/>
      <c r="AI230" s="22"/>
      <c r="AJ230" s="74"/>
      <c r="AK230" s="22"/>
      <c r="AL230" s="74"/>
      <c r="AM230" s="22"/>
      <c r="AN230" s="74"/>
      <c r="AO230" s="22"/>
      <c r="AP230" s="74"/>
      <c r="AQ230" s="22"/>
      <c r="AR230" s="74"/>
      <c r="AS230" s="22"/>
      <c r="AT230" s="74"/>
      <c r="AU230" s="22"/>
      <c r="AV230" s="74"/>
      <c r="AW230" s="22"/>
      <c r="AX230" s="74"/>
      <c r="AY230" s="22"/>
      <c r="AZ230" s="74"/>
      <c r="BA230" s="22"/>
      <c r="BB230" s="74"/>
      <c r="BC230" s="22"/>
      <c r="BD230" s="74"/>
      <c r="BE230" s="22"/>
      <c r="BF230" s="74"/>
      <c r="BG230" s="22"/>
      <c r="BH230" s="74"/>
      <c r="BI230" s="1"/>
      <c r="BJ230" s="1"/>
      <c r="BK230" s="22"/>
      <c r="BL230" s="74"/>
      <c r="BM230" s="22"/>
      <c r="BN230" s="74"/>
      <c r="BO230" s="22"/>
      <c r="BP230" s="74"/>
      <c r="BQ230" s="22"/>
      <c r="BR230" s="74"/>
      <c r="BS230" s="22"/>
      <c r="BT230" s="74"/>
      <c r="BU230" s="22"/>
      <c r="BV230" s="74"/>
      <c r="BW230" s="22"/>
      <c r="BX230" s="74"/>
      <c r="BY230" s="22"/>
      <c r="BZ230" s="74"/>
      <c r="CA230" s="22"/>
      <c r="CB230" s="74"/>
      <c r="CC230" s="22"/>
      <c r="CD230" s="66"/>
      <c r="CE230" s="66"/>
      <c r="CF230" s="67"/>
      <c r="CG230" s="66"/>
      <c r="CH230" s="66"/>
      <c r="CI230" s="68"/>
      <c r="CJ230" s="74"/>
      <c r="CK230" s="22"/>
    </row>
    <row r="231" spans="2:89" ht="15" customHeight="1" x14ac:dyDescent="0.2">
      <c r="B231" s="1"/>
      <c r="C231" s="12"/>
      <c r="D231" s="17"/>
      <c r="E231" s="19"/>
      <c r="F231" s="74"/>
      <c r="G231" s="1"/>
      <c r="H231" s="1"/>
      <c r="I231" s="22"/>
      <c r="J231" s="74"/>
      <c r="K231" s="1"/>
      <c r="L231" s="1"/>
      <c r="M231" s="22"/>
      <c r="N231" s="74"/>
      <c r="O231" s="1"/>
      <c r="P231" s="1"/>
      <c r="Q231" s="22"/>
      <c r="R231" s="74"/>
      <c r="S231" s="22"/>
      <c r="T231" s="74"/>
      <c r="U231" s="22"/>
      <c r="V231" s="74"/>
      <c r="W231" s="22"/>
      <c r="X231" s="74"/>
      <c r="Y231" s="22"/>
      <c r="Z231" s="74"/>
      <c r="AA231" s="22"/>
      <c r="AB231" s="74"/>
      <c r="AC231" s="22"/>
      <c r="AD231" s="74"/>
      <c r="AE231" s="22"/>
      <c r="AF231" s="74"/>
      <c r="AG231" s="22"/>
      <c r="AH231" s="74"/>
      <c r="AI231" s="22"/>
      <c r="AJ231" s="74"/>
      <c r="AK231" s="22"/>
      <c r="AL231" s="74"/>
      <c r="AM231" s="22"/>
      <c r="AN231" s="74"/>
      <c r="AO231" s="22"/>
      <c r="AP231" s="74"/>
      <c r="AQ231" s="22"/>
      <c r="AR231" s="74"/>
      <c r="AS231" s="22"/>
      <c r="AT231" s="74"/>
      <c r="AU231" s="22"/>
      <c r="AV231" s="74"/>
      <c r="AW231" s="22"/>
      <c r="AX231" s="74"/>
      <c r="AY231" s="22"/>
      <c r="AZ231" s="74"/>
      <c r="BA231" s="22"/>
      <c r="BB231" s="74"/>
      <c r="BC231" s="22"/>
      <c r="BD231" s="74"/>
      <c r="BE231" s="22"/>
      <c r="BF231" s="74"/>
      <c r="BG231" s="22"/>
      <c r="BH231" s="74"/>
      <c r="BI231" s="1"/>
      <c r="BJ231" s="1"/>
      <c r="BK231" s="22"/>
      <c r="BL231" s="74"/>
      <c r="BM231" s="22"/>
      <c r="BN231" s="74"/>
      <c r="BO231" s="22"/>
      <c r="BP231" s="74"/>
      <c r="BQ231" s="22"/>
      <c r="BR231" s="74"/>
      <c r="BS231" s="22"/>
      <c r="BT231" s="74"/>
      <c r="BU231" s="22"/>
      <c r="BV231" s="74"/>
      <c r="BW231" s="22"/>
      <c r="BX231" s="74"/>
      <c r="BY231" s="22"/>
      <c r="BZ231" s="74"/>
      <c r="CA231" s="22"/>
      <c r="CB231" s="74"/>
      <c r="CC231" s="22"/>
      <c r="CD231" s="66"/>
      <c r="CE231" s="66"/>
      <c r="CF231" s="67"/>
      <c r="CG231" s="66"/>
      <c r="CH231" s="66"/>
      <c r="CI231" s="68"/>
      <c r="CJ231" s="74"/>
      <c r="CK231" s="22"/>
    </row>
    <row r="232" spans="2:89" ht="15" customHeight="1" x14ac:dyDescent="0.2">
      <c r="B232" s="1"/>
      <c r="C232" s="12"/>
      <c r="D232" s="17"/>
      <c r="E232" s="19"/>
      <c r="F232" s="74"/>
      <c r="G232" s="1"/>
      <c r="H232" s="1"/>
      <c r="I232" s="22"/>
      <c r="J232" s="74"/>
      <c r="K232" s="1"/>
      <c r="L232" s="1"/>
      <c r="M232" s="22"/>
      <c r="N232" s="74"/>
      <c r="O232" s="1"/>
      <c r="P232" s="1"/>
      <c r="Q232" s="22"/>
      <c r="R232" s="74"/>
      <c r="S232" s="22"/>
      <c r="T232" s="74"/>
      <c r="U232" s="22"/>
      <c r="V232" s="74"/>
      <c r="W232" s="22"/>
      <c r="X232" s="74"/>
      <c r="Y232" s="22"/>
      <c r="Z232" s="74"/>
      <c r="AA232" s="22"/>
      <c r="AB232" s="74"/>
      <c r="AC232" s="22"/>
      <c r="AD232" s="74"/>
      <c r="AE232" s="22"/>
      <c r="AF232" s="74"/>
      <c r="AG232" s="22"/>
      <c r="AH232" s="74"/>
      <c r="AI232" s="22"/>
      <c r="AJ232" s="74"/>
      <c r="AK232" s="22"/>
      <c r="AL232" s="74"/>
      <c r="AM232" s="22"/>
      <c r="AN232" s="74"/>
      <c r="AO232" s="22"/>
      <c r="AP232" s="74"/>
      <c r="AQ232" s="22"/>
      <c r="AR232" s="74"/>
      <c r="AS232" s="22"/>
      <c r="AT232" s="74"/>
      <c r="AU232" s="22"/>
      <c r="AV232" s="74"/>
      <c r="AW232" s="22"/>
      <c r="AX232" s="74"/>
      <c r="AY232" s="22"/>
      <c r="AZ232" s="74"/>
      <c r="BA232" s="22"/>
      <c r="BB232" s="74"/>
      <c r="BC232" s="22"/>
      <c r="BD232" s="74"/>
      <c r="BE232" s="22"/>
      <c r="BF232" s="74"/>
      <c r="BG232" s="22"/>
      <c r="BH232" s="74"/>
      <c r="BI232" s="1"/>
      <c r="BJ232" s="1"/>
      <c r="BK232" s="22"/>
      <c r="BL232" s="74"/>
      <c r="BM232" s="22"/>
      <c r="BN232" s="74"/>
      <c r="BO232" s="22"/>
      <c r="BP232" s="74"/>
      <c r="BQ232" s="22"/>
      <c r="BR232" s="74"/>
      <c r="BS232" s="22"/>
      <c r="BT232" s="74"/>
      <c r="BU232" s="22"/>
      <c r="BV232" s="74"/>
      <c r="BW232" s="22"/>
      <c r="BX232" s="74"/>
      <c r="BY232" s="22"/>
      <c r="BZ232" s="74"/>
      <c r="CA232" s="22"/>
      <c r="CB232" s="74"/>
      <c r="CC232" s="22"/>
      <c r="CD232" s="66"/>
      <c r="CE232" s="66"/>
      <c r="CF232" s="67"/>
      <c r="CG232" s="66"/>
      <c r="CH232" s="66"/>
      <c r="CI232" s="68"/>
      <c r="CJ232" s="74"/>
      <c r="CK232" s="22"/>
    </row>
    <row r="233" spans="2:89" ht="15" customHeight="1" x14ac:dyDescent="0.2">
      <c r="B233" s="1"/>
      <c r="C233" s="12"/>
      <c r="D233" s="17"/>
      <c r="E233" s="19"/>
      <c r="F233" s="74"/>
      <c r="G233" s="1"/>
      <c r="H233" s="1"/>
      <c r="I233" s="22"/>
      <c r="J233" s="74"/>
      <c r="K233" s="1"/>
      <c r="L233" s="1"/>
      <c r="M233" s="22"/>
      <c r="N233" s="74"/>
      <c r="O233" s="1"/>
      <c r="P233" s="1"/>
      <c r="Q233" s="22"/>
      <c r="R233" s="74"/>
      <c r="S233" s="22"/>
      <c r="T233" s="74"/>
      <c r="U233" s="22"/>
      <c r="V233" s="74"/>
      <c r="W233" s="22"/>
      <c r="X233" s="74"/>
      <c r="Y233" s="22"/>
      <c r="Z233" s="74"/>
      <c r="AA233" s="22"/>
      <c r="AB233" s="74"/>
      <c r="AC233" s="22"/>
      <c r="AD233" s="74"/>
      <c r="AE233" s="22"/>
      <c r="AF233" s="74"/>
      <c r="AG233" s="22"/>
      <c r="AH233" s="74"/>
      <c r="AI233" s="22"/>
      <c r="AJ233" s="74"/>
      <c r="AK233" s="22"/>
      <c r="AL233" s="74"/>
      <c r="AM233" s="22"/>
      <c r="AN233" s="74"/>
      <c r="AO233" s="22"/>
      <c r="AP233" s="74"/>
      <c r="AQ233" s="22"/>
      <c r="AR233" s="74"/>
      <c r="AS233" s="22"/>
      <c r="AT233" s="74"/>
      <c r="AU233" s="22"/>
      <c r="AV233" s="74"/>
      <c r="AW233" s="22"/>
      <c r="AX233" s="74"/>
      <c r="AY233" s="22"/>
      <c r="AZ233" s="74"/>
      <c r="BA233" s="22"/>
      <c r="BB233" s="74"/>
      <c r="BC233" s="22"/>
      <c r="BD233" s="74"/>
      <c r="BE233" s="22"/>
      <c r="BF233" s="74"/>
      <c r="BG233" s="22"/>
      <c r="BH233" s="74"/>
      <c r="BI233" s="1"/>
      <c r="BJ233" s="1"/>
      <c r="BK233" s="22"/>
      <c r="BL233" s="74"/>
      <c r="BM233" s="22"/>
      <c r="BN233" s="74"/>
      <c r="BO233" s="22"/>
      <c r="BP233" s="74"/>
      <c r="BQ233" s="22"/>
      <c r="BR233" s="74"/>
      <c r="BS233" s="22"/>
      <c r="BT233" s="74"/>
      <c r="BU233" s="22"/>
      <c r="BV233" s="74"/>
      <c r="BW233" s="22"/>
      <c r="BX233" s="74"/>
      <c r="BY233" s="22"/>
      <c r="BZ233" s="74"/>
      <c r="CA233" s="22"/>
      <c r="CB233" s="74"/>
      <c r="CC233" s="22"/>
      <c r="CD233" s="66"/>
      <c r="CE233" s="66"/>
      <c r="CF233" s="67"/>
      <c r="CG233" s="66"/>
      <c r="CH233" s="66"/>
      <c r="CI233" s="68"/>
      <c r="CJ233" s="74"/>
      <c r="CK233" s="22"/>
    </row>
    <row r="234" spans="2:89" ht="15" customHeight="1" x14ac:dyDescent="0.2">
      <c r="B234" s="1"/>
      <c r="C234" s="12"/>
      <c r="D234" s="17"/>
      <c r="E234" s="19"/>
      <c r="F234" s="74"/>
      <c r="G234" s="1"/>
      <c r="H234" s="1"/>
      <c r="I234" s="22"/>
      <c r="J234" s="74"/>
      <c r="K234" s="1"/>
      <c r="L234" s="1"/>
      <c r="M234" s="22"/>
      <c r="N234" s="74"/>
      <c r="O234" s="1"/>
      <c r="P234" s="1"/>
      <c r="Q234" s="22"/>
      <c r="R234" s="74"/>
      <c r="S234" s="22"/>
      <c r="T234" s="74"/>
      <c r="U234" s="22"/>
      <c r="V234" s="74"/>
      <c r="W234" s="22"/>
      <c r="X234" s="74"/>
      <c r="Y234" s="22"/>
      <c r="Z234" s="74"/>
      <c r="AA234" s="22"/>
      <c r="AB234" s="74"/>
      <c r="AC234" s="22"/>
      <c r="AD234" s="74"/>
      <c r="AE234" s="22"/>
      <c r="AF234" s="74"/>
      <c r="AG234" s="22"/>
      <c r="AH234" s="74"/>
      <c r="AI234" s="22"/>
      <c r="AJ234" s="74"/>
      <c r="AK234" s="22"/>
      <c r="AL234" s="74"/>
      <c r="AM234" s="22"/>
      <c r="AN234" s="74"/>
      <c r="AO234" s="22"/>
      <c r="AP234" s="74"/>
      <c r="AQ234" s="22"/>
      <c r="AR234" s="74"/>
      <c r="AS234" s="22"/>
      <c r="AT234" s="74"/>
      <c r="AU234" s="22"/>
      <c r="AV234" s="74"/>
      <c r="AW234" s="22"/>
      <c r="AX234" s="74"/>
      <c r="AY234" s="22"/>
      <c r="AZ234" s="74"/>
      <c r="BA234" s="22"/>
      <c r="BB234" s="74"/>
      <c r="BC234" s="22"/>
      <c r="BD234" s="74"/>
      <c r="BE234" s="22"/>
      <c r="BF234" s="74"/>
      <c r="BG234" s="22"/>
      <c r="BH234" s="74"/>
      <c r="BI234" s="1"/>
      <c r="BJ234" s="1"/>
      <c r="BK234" s="22"/>
      <c r="BL234" s="74"/>
      <c r="BM234" s="22"/>
      <c r="BN234" s="74"/>
      <c r="BO234" s="22"/>
      <c r="BP234" s="74"/>
      <c r="BQ234" s="22"/>
      <c r="BR234" s="74"/>
      <c r="BS234" s="22"/>
      <c r="BT234" s="74"/>
      <c r="BU234" s="22"/>
      <c r="BV234" s="74"/>
      <c r="BW234" s="22"/>
      <c r="BX234" s="74"/>
      <c r="BY234" s="22"/>
      <c r="BZ234" s="74"/>
      <c r="CA234" s="22"/>
      <c r="CB234" s="74"/>
      <c r="CC234" s="22"/>
      <c r="CD234" s="66"/>
      <c r="CE234" s="66"/>
      <c r="CF234" s="67"/>
      <c r="CG234" s="66"/>
      <c r="CH234" s="66"/>
      <c r="CI234" s="68"/>
      <c r="CJ234" s="74"/>
      <c r="CK234" s="22"/>
    </row>
    <row r="235" spans="2:89" ht="15" customHeight="1" x14ac:dyDescent="0.2">
      <c r="B235" s="1"/>
      <c r="C235" s="12"/>
      <c r="D235" s="17"/>
      <c r="E235" s="19"/>
      <c r="F235" s="74"/>
      <c r="G235" s="1"/>
      <c r="H235" s="1"/>
      <c r="I235" s="22"/>
      <c r="J235" s="74"/>
      <c r="K235" s="1"/>
      <c r="L235" s="1"/>
      <c r="M235" s="22"/>
      <c r="N235" s="74"/>
      <c r="O235" s="1"/>
      <c r="P235" s="1"/>
      <c r="Q235" s="22"/>
      <c r="R235" s="74"/>
      <c r="S235" s="22"/>
      <c r="T235" s="74"/>
      <c r="U235" s="22"/>
      <c r="V235" s="74"/>
      <c r="W235" s="22"/>
      <c r="X235" s="74"/>
      <c r="Y235" s="22"/>
      <c r="Z235" s="74"/>
      <c r="AA235" s="22"/>
      <c r="AB235" s="74"/>
      <c r="AC235" s="22"/>
      <c r="AD235" s="74"/>
      <c r="AE235" s="22"/>
      <c r="AF235" s="74"/>
      <c r="AG235" s="22"/>
      <c r="AH235" s="74"/>
      <c r="AI235" s="22"/>
      <c r="AJ235" s="74"/>
      <c r="AK235" s="22"/>
      <c r="AL235" s="74"/>
      <c r="AM235" s="22"/>
      <c r="AN235" s="74"/>
      <c r="AO235" s="22"/>
      <c r="AP235" s="74"/>
      <c r="AQ235" s="22"/>
      <c r="AR235" s="74"/>
      <c r="AS235" s="22"/>
      <c r="AT235" s="74"/>
      <c r="AU235" s="22"/>
      <c r="AV235" s="74"/>
      <c r="AW235" s="22"/>
      <c r="AX235" s="74"/>
      <c r="AY235" s="22"/>
      <c r="AZ235" s="74"/>
      <c r="BA235" s="22"/>
      <c r="BB235" s="74"/>
      <c r="BC235" s="22"/>
      <c r="BD235" s="74"/>
      <c r="BE235" s="22"/>
      <c r="BF235" s="74"/>
      <c r="BG235" s="22"/>
      <c r="BH235" s="74"/>
      <c r="BI235" s="1"/>
      <c r="BJ235" s="1"/>
      <c r="BK235" s="22"/>
      <c r="BL235" s="74"/>
      <c r="BM235" s="22"/>
      <c r="BN235" s="74"/>
      <c r="BO235" s="22"/>
      <c r="BP235" s="74"/>
      <c r="BQ235" s="22"/>
      <c r="BR235" s="74"/>
      <c r="BS235" s="22"/>
      <c r="BT235" s="74"/>
      <c r="BU235" s="22"/>
      <c r="BV235" s="74"/>
      <c r="BW235" s="22"/>
      <c r="BX235" s="74"/>
      <c r="BY235" s="22"/>
      <c r="BZ235" s="74"/>
      <c r="CA235" s="22"/>
      <c r="CB235" s="74"/>
      <c r="CC235" s="22"/>
      <c r="CD235" s="66"/>
      <c r="CE235" s="66"/>
      <c r="CF235" s="67"/>
      <c r="CG235" s="66"/>
      <c r="CH235" s="66"/>
      <c r="CI235" s="68"/>
      <c r="CJ235" s="74"/>
      <c r="CK235" s="22"/>
    </row>
    <row r="236" spans="2:89" ht="15" customHeight="1" x14ac:dyDescent="0.2">
      <c r="B236" s="1"/>
      <c r="C236" s="12"/>
      <c r="D236" s="17"/>
      <c r="E236" s="19"/>
      <c r="F236" s="74"/>
      <c r="G236" s="1"/>
      <c r="H236" s="1"/>
      <c r="I236" s="22"/>
      <c r="J236" s="74"/>
      <c r="K236" s="1"/>
      <c r="L236" s="1"/>
      <c r="M236" s="22"/>
      <c r="N236" s="74"/>
      <c r="O236" s="1"/>
      <c r="P236" s="1"/>
      <c r="Q236" s="22"/>
      <c r="R236" s="74"/>
      <c r="S236" s="22"/>
      <c r="T236" s="74"/>
      <c r="U236" s="22"/>
      <c r="V236" s="74"/>
      <c r="W236" s="22"/>
      <c r="X236" s="74"/>
      <c r="Y236" s="22"/>
      <c r="Z236" s="74"/>
      <c r="AA236" s="22"/>
      <c r="AB236" s="74"/>
      <c r="AC236" s="22"/>
      <c r="AD236" s="74"/>
      <c r="AE236" s="22"/>
      <c r="AF236" s="74"/>
      <c r="AG236" s="22"/>
      <c r="AH236" s="74"/>
      <c r="AI236" s="22"/>
      <c r="AJ236" s="74"/>
      <c r="AK236" s="22"/>
      <c r="AL236" s="74"/>
      <c r="AM236" s="22"/>
      <c r="AN236" s="74"/>
      <c r="AO236" s="22"/>
      <c r="AP236" s="74"/>
      <c r="AQ236" s="22"/>
      <c r="AR236" s="74"/>
      <c r="AS236" s="22"/>
      <c r="AT236" s="74"/>
      <c r="AU236" s="22"/>
      <c r="AV236" s="74"/>
      <c r="AW236" s="22"/>
      <c r="AX236" s="74"/>
      <c r="AY236" s="22"/>
      <c r="AZ236" s="74"/>
      <c r="BA236" s="22"/>
      <c r="BB236" s="74"/>
      <c r="BC236" s="22"/>
      <c r="BD236" s="74"/>
      <c r="BE236" s="22"/>
      <c r="BF236" s="74"/>
      <c r="BG236" s="22"/>
      <c r="BH236" s="74"/>
      <c r="BI236" s="1"/>
      <c r="BJ236" s="1"/>
      <c r="BK236" s="22"/>
      <c r="BL236" s="74"/>
      <c r="BM236" s="22"/>
      <c r="BN236" s="74"/>
      <c r="BO236" s="22"/>
      <c r="BP236" s="74"/>
      <c r="BQ236" s="22"/>
      <c r="BR236" s="74"/>
      <c r="BS236" s="22"/>
      <c r="BT236" s="74"/>
      <c r="BU236" s="22"/>
      <c r="BV236" s="74"/>
      <c r="BW236" s="22"/>
      <c r="BX236" s="74"/>
      <c r="BY236" s="22"/>
      <c r="BZ236" s="74"/>
      <c r="CA236" s="22"/>
      <c r="CB236" s="74"/>
      <c r="CC236" s="22"/>
      <c r="CD236" s="66"/>
      <c r="CE236" s="66"/>
      <c r="CF236" s="67"/>
      <c r="CG236" s="66"/>
      <c r="CH236" s="66"/>
      <c r="CI236" s="68"/>
      <c r="CJ236" s="74"/>
      <c r="CK236" s="22"/>
    </row>
    <row r="237" spans="2:89" ht="15" customHeight="1" x14ac:dyDescent="0.2">
      <c r="B237" s="1"/>
      <c r="C237" s="12"/>
      <c r="D237" s="17"/>
      <c r="E237" s="19"/>
      <c r="F237" s="74"/>
      <c r="G237" s="1"/>
      <c r="H237" s="1"/>
      <c r="I237" s="22"/>
      <c r="J237" s="74"/>
      <c r="K237" s="1"/>
      <c r="L237" s="1"/>
      <c r="M237" s="22"/>
      <c r="N237" s="74"/>
      <c r="O237" s="1"/>
      <c r="P237" s="1"/>
      <c r="Q237" s="22"/>
      <c r="R237" s="74"/>
      <c r="S237" s="22"/>
      <c r="T237" s="74"/>
      <c r="U237" s="22"/>
      <c r="V237" s="74"/>
      <c r="W237" s="22"/>
      <c r="X237" s="74"/>
      <c r="Y237" s="22"/>
      <c r="Z237" s="74"/>
      <c r="AA237" s="22"/>
      <c r="AB237" s="74"/>
      <c r="AC237" s="22"/>
      <c r="AD237" s="74"/>
      <c r="AE237" s="22"/>
      <c r="AF237" s="74"/>
      <c r="AG237" s="22"/>
      <c r="AH237" s="74"/>
      <c r="AI237" s="22"/>
      <c r="AJ237" s="74"/>
      <c r="AK237" s="22"/>
      <c r="AL237" s="74"/>
      <c r="AM237" s="22"/>
      <c r="AN237" s="74"/>
      <c r="AO237" s="22"/>
      <c r="AP237" s="74"/>
      <c r="AQ237" s="22"/>
      <c r="AR237" s="74"/>
      <c r="AS237" s="22"/>
      <c r="AT237" s="74"/>
      <c r="AU237" s="22"/>
      <c r="AV237" s="74"/>
      <c r="AW237" s="22"/>
      <c r="AX237" s="74"/>
      <c r="AY237" s="22"/>
      <c r="AZ237" s="74"/>
      <c r="BA237" s="22"/>
      <c r="BB237" s="74"/>
      <c r="BC237" s="22"/>
      <c r="BD237" s="74"/>
      <c r="BE237" s="22"/>
      <c r="BF237" s="74"/>
      <c r="BG237" s="22"/>
      <c r="BH237" s="74"/>
      <c r="BI237" s="1"/>
      <c r="BJ237" s="1"/>
      <c r="BK237" s="22"/>
      <c r="BL237" s="74"/>
      <c r="BM237" s="22"/>
      <c r="BN237" s="74"/>
      <c r="BO237" s="22"/>
      <c r="BP237" s="74"/>
      <c r="BQ237" s="22"/>
      <c r="BR237" s="74"/>
      <c r="BS237" s="22"/>
      <c r="BT237" s="74"/>
      <c r="BU237" s="22"/>
      <c r="BV237" s="74"/>
      <c r="BW237" s="22"/>
      <c r="BX237" s="74"/>
      <c r="BY237" s="22"/>
      <c r="BZ237" s="74"/>
      <c r="CA237" s="22"/>
      <c r="CB237" s="74"/>
      <c r="CC237" s="22"/>
      <c r="CD237" s="66"/>
      <c r="CE237" s="66"/>
      <c r="CF237" s="67"/>
      <c r="CG237" s="66"/>
      <c r="CH237" s="66"/>
      <c r="CI237" s="68"/>
      <c r="CJ237" s="74"/>
      <c r="CK237" s="22"/>
    </row>
    <row r="238" spans="2:89" ht="15" customHeight="1" x14ac:dyDescent="0.2">
      <c r="B238" s="1"/>
      <c r="C238" s="12"/>
      <c r="D238" s="17"/>
      <c r="E238" s="19"/>
      <c r="F238" s="74"/>
      <c r="G238" s="1"/>
      <c r="H238" s="1"/>
      <c r="I238" s="22"/>
      <c r="J238" s="74"/>
      <c r="K238" s="1"/>
      <c r="L238" s="1"/>
      <c r="M238" s="22"/>
      <c r="N238" s="74"/>
      <c r="O238" s="1"/>
      <c r="P238" s="1"/>
      <c r="Q238" s="22"/>
      <c r="R238" s="74"/>
      <c r="S238" s="22"/>
      <c r="T238" s="74"/>
      <c r="U238" s="22"/>
      <c r="V238" s="74"/>
      <c r="W238" s="22"/>
      <c r="X238" s="74"/>
      <c r="Y238" s="22"/>
      <c r="Z238" s="74"/>
      <c r="AA238" s="22"/>
      <c r="AB238" s="74"/>
      <c r="AC238" s="22"/>
      <c r="AD238" s="74"/>
      <c r="AE238" s="22"/>
      <c r="AF238" s="74"/>
      <c r="AG238" s="22"/>
      <c r="AH238" s="74"/>
      <c r="AI238" s="22"/>
      <c r="AJ238" s="74"/>
      <c r="AK238" s="22"/>
      <c r="AL238" s="74"/>
      <c r="AM238" s="22"/>
      <c r="AN238" s="74"/>
      <c r="AO238" s="22"/>
      <c r="AP238" s="74"/>
      <c r="AQ238" s="22"/>
      <c r="AR238" s="74"/>
      <c r="AS238" s="22"/>
      <c r="AT238" s="74"/>
      <c r="AU238" s="22"/>
      <c r="AV238" s="74"/>
      <c r="AW238" s="22"/>
      <c r="AX238" s="74"/>
      <c r="AY238" s="22"/>
      <c r="AZ238" s="74"/>
      <c r="BA238" s="22"/>
      <c r="BB238" s="74"/>
      <c r="BC238" s="22"/>
      <c r="BD238" s="74"/>
      <c r="BE238" s="22"/>
      <c r="BF238" s="74"/>
      <c r="BG238" s="22"/>
      <c r="BH238" s="74"/>
      <c r="BI238" s="1"/>
      <c r="BJ238" s="1"/>
      <c r="BK238" s="22"/>
      <c r="BL238" s="74"/>
      <c r="BM238" s="22"/>
      <c r="BN238" s="74"/>
      <c r="BO238" s="22"/>
      <c r="BP238" s="74"/>
      <c r="BQ238" s="22"/>
      <c r="BR238" s="74"/>
      <c r="BS238" s="22"/>
      <c r="BT238" s="74"/>
      <c r="BU238" s="22"/>
      <c r="BV238" s="74"/>
      <c r="BW238" s="22"/>
      <c r="BX238" s="74"/>
      <c r="BY238" s="22"/>
      <c r="BZ238" s="74"/>
      <c r="CA238" s="22"/>
      <c r="CB238" s="74"/>
      <c r="CC238" s="22"/>
      <c r="CD238" s="66"/>
      <c r="CE238" s="66"/>
      <c r="CF238" s="67"/>
      <c r="CG238" s="66"/>
      <c r="CH238" s="66"/>
      <c r="CI238" s="68"/>
      <c r="CJ238" s="74"/>
      <c r="CK238" s="22"/>
    </row>
    <row r="239" spans="2:89" ht="15" customHeight="1" x14ac:dyDescent="0.2">
      <c r="B239" s="1"/>
      <c r="C239" s="12"/>
      <c r="D239" s="17"/>
      <c r="E239" s="19"/>
      <c r="F239" s="74"/>
      <c r="G239" s="1"/>
      <c r="H239" s="1"/>
      <c r="I239" s="22"/>
      <c r="J239" s="74"/>
      <c r="K239" s="1"/>
      <c r="L239" s="1"/>
      <c r="M239" s="22"/>
      <c r="N239" s="74"/>
      <c r="O239" s="1"/>
      <c r="P239" s="1"/>
      <c r="Q239" s="22"/>
      <c r="R239" s="74"/>
      <c r="S239" s="22"/>
      <c r="T239" s="74"/>
      <c r="U239" s="22"/>
      <c r="V239" s="74"/>
      <c r="W239" s="22"/>
      <c r="X239" s="74"/>
      <c r="Y239" s="22"/>
      <c r="Z239" s="74"/>
      <c r="AA239" s="22"/>
      <c r="AB239" s="74"/>
      <c r="AC239" s="22"/>
      <c r="AD239" s="74"/>
      <c r="AE239" s="22"/>
      <c r="AF239" s="74"/>
      <c r="AG239" s="22"/>
      <c r="AH239" s="74"/>
      <c r="AI239" s="22"/>
      <c r="AJ239" s="74"/>
      <c r="AK239" s="22"/>
      <c r="AL239" s="74"/>
      <c r="AM239" s="22"/>
      <c r="AN239" s="74"/>
      <c r="AO239" s="22"/>
      <c r="AP239" s="74"/>
      <c r="AQ239" s="22"/>
      <c r="AR239" s="74"/>
      <c r="AS239" s="22"/>
      <c r="AT239" s="74"/>
      <c r="AU239" s="22"/>
      <c r="AV239" s="74"/>
      <c r="AW239" s="22"/>
      <c r="AX239" s="74"/>
      <c r="AY239" s="22"/>
      <c r="AZ239" s="74"/>
      <c r="BA239" s="22"/>
      <c r="BB239" s="74"/>
      <c r="BC239" s="22"/>
      <c r="BD239" s="74"/>
      <c r="BE239" s="22"/>
      <c r="BF239" s="74"/>
      <c r="BG239" s="22"/>
      <c r="BH239" s="74"/>
      <c r="BI239" s="1"/>
      <c r="BJ239" s="1"/>
      <c r="BK239" s="22"/>
      <c r="BL239" s="74"/>
      <c r="BM239" s="22"/>
      <c r="BN239" s="74"/>
      <c r="BO239" s="22"/>
      <c r="BP239" s="74"/>
      <c r="BQ239" s="22"/>
      <c r="BR239" s="74"/>
      <c r="BS239" s="22"/>
      <c r="BT239" s="74"/>
      <c r="BU239" s="22"/>
      <c r="BV239" s="74"/>
      <c r="BW239" s="22"/>
      <c r="BX239" s="74"/>
      <c r="BY239" s="22"/>
      <c r="BZ239" s="74"/>
      <c r="CA239" s="22"/>
      <c r="CB239" s="74"/>
      <c r="CC239" s="22"/>
      <c r="CD239" s="66"/>
      <c r="CE239" s="66"/>
      <c r="CF239" s="67"/>
      <c r="CG239" s="66"/>
      <c r="CH239" s="66"/>
      <c r="CI239" s="68"/>
      <c r="CJ239" s="74"/>
      <c r="CK239" s="22"/>
    </row>
    <row r="240" spans="2:89" ht="15" customHeight="1" x14ac:dyDescent="0.2">
      <c r="B240" s="1"/>
      <c r="C240" s="12"/>
      <c r="D240" s="17"/>
      <c r="E240" s="19"/>
      <c r="F240" s="74"/>
      <c r="G240" s="1"/>
      <c r="H240" s="1"/>
      <c r="I240" s="22"/>
      <c r="J240" s="74"/>
      <c r="K240" s="1"/>
      <c r="L240" s="1"/>
      <c r="M240" s="22"/>
      <c r="N240" s="74"/>
      <c r="O240" s="1"/>
      <c r="P240" s="1"/>
      <c r="Q240" s="22"/>
      <c r="R240" s="74"/>
      <c r="S240" s="22"/>
      <c r="T240" s="74"/>
      <c r="U240" s="22"/>
      <c r="V240" s="74"/>
      <c r="W240" s="22"/>
      <c r="X240" s="74"/>
      <c r="Y240" s="22"/>
      <c r="Z240" s="74"/>
      <c r="AA240" s="22"/>
      <c r="AB240" s="74"/>
      <c r="AC240" s="22"/>
      <c r="AD240" s="74"/>
      <c r="AE240" s="22"/>
      <c r="AF240" s="74"/>
      <c r="AG240" s="22"/>
      <c r="AH240" s="74"/>
      <c r="AI240" s="22"/>
      <c r="AJ240" s="74"/>
      <c r="AK240" s="22"/>
      <c r="AL240" s="74"/>
      <c r="AM240" s="22"/>
      <c r="AN240" s="74"/>
      <c r="AO240" s="22"/>
      <c r="AP240" s="74"/>
      <c r="AQ240" s="22"/>
      <c r="AR240" s="74"/>
      <c r="AS240" s="22"/>
      <c r="AT240" s="74"/>
      <c r="AU240" s="22"/>
      <c r="AV240" s="74"/>
      <c r="AW240" s="22"/>
      <c r="AX240" s="74"/>
      <c r="AY240" s="22"/>
      <c r="AZ240" s="74"/>
      <c r="BA240" s="22"/>
      <c r="BB240" s="74"/>
      <c r="BC240" s="22"/>
      <c r="BD240" s="74"/>
      <c r="BE240" s="22"/>
      <c r="BF240" s="74"/>
      <c r="BG240" s="22"/>
      <c r="BH240" s="74"/>
      <c r="BI240" s="1"/>
      <c r="BJ240" s="1"/>
      <c r="BK240" s="22"/>
      <c r="BL240" s="74"/>
      <c r="BM240" s="22"/>
      <c r="BN240" s="74"/>
      <c r="BO240" s="22"/>
      <c r="BP240" s="74"/>
      <c r="BQ240" s="22"/>
      <c r="BR240" s="74"/>
      <c r="BS240" s="22"/>
      <c r="BT240" s="74"/>
      <c r="BU240" s="22"/>
      <c r="BV240" s="74"/>
      <c r="BW240" s="22"/>
      <c r="BX240" s="74"/>
      <c r="BY240" s="22"/>
      <c r="BZ240" s="74"/>
      <c r="CA240" s="22"/>
      <c r="CB240" s="74"/>
      <c r="CC240" s="22"/>
      <c r="CD240" s="66"/>
      <c r="CE240" s="66"/>
      <c r="CF240" s="67"/>
      <c r="CG240" s="66"/>
      <c r="CH240" s="66"/>
      <c r="CI240" s="68"/>
      <c r="CJ240" s="74"/>
      <c r="CK240" s="22"/>
    </row>
    <row r="241" spans="2:89" ht="15" customHeight="1" x14ac:dyDescent="0.2">
      <c r="B241" s="1"/>
      <c r="C241" s="12"/>
      <c r="D241" s="17"/>
      <c r="E241" s="19"/>
      <c r="F241" s="74"/>
      <c r="G241" s="1"/>
      <c r="H241" s="1"/>
      <c r="I241" s="22"/>
      <c r="J241" s="74"/>
      <c r="K241" s="1"/>
      <c r="L241" s="1"/>
      <c r="M241" s="22"/>
      <c r="N241" s="74"/>
      <c r="O241" s="1"/>
      <c r="P241" s="1"/>
      <c r="Q241" s="22"/>
      <c r="R241" s="74"/>
      <c r="S241" s="22"/>
      <c r="T241" s="74"/>
      <c r="U241" s="22"/>
      <c r="V241" s="74"/>
      <c r="W241" s="22"/>
      <c r="X241" s="74"/>
      <c r="Y241" s="22"/>
      <c r="Z241" s="74"/>
      <c r="AA241" s="22"/>
      <c r="AB241" s="74"/>
      <c r="AC241" s="22"/>
      <c r="AD241" s="74"/>
      <c r="AE241" s="22"/>
      <c r="AF241" s="74"/>
      <c r="AG241" s="22"/>
      <c r="AH241" s="74"/>
      <c r="AI241" s="22"/>
      <c r="AJ241" s="74"/>
      <c r="AK241" s="22"/>
      <c r="AL241" s="74"/>
      <c r="AM241" s="22"/>
      <c r="AN241" s="74"/>
      <c r="AO241" s="22"/>
      <c r="AP241" s="74"/>
      <c r="AQ241" s="22"/>
      <c r="AR241" s="74"/>
      <c r="AS241" s="22"/>
      <c r="AT241" s="74"/>
      <c r="AU241" s="22"/>
      <c r="AV241" s="74"/>
      <c r="AW241" s="22"/>
      <c r="AX241" s="74"/>
      <c r="AY241" s="22"/>
      <c r="AZ241" s="74"/>
      <c r="BA241" s="22"/>
      <c r="BB241" s="74"/>
      <c r="BC241" s="22"/>
      <c r="BD241" s="74"/>
      <c r="BE241" s="22"/>
      <c r="BF241" s="74"/>
      <c r="BG241" s="22"/>
      <c r="BH241" s="74"/>
      <c r="BI241" s="1"/>
      <c r="BJ241" s="1"/>
      <c r="BK241" s="22"/>
      <c r="BL241" s="74"/>
      <c r="BM241" s="22"/>
      <c r="BN241" s="74"/>
      <c r="BO241" s="22"/>
      <c r="BP241" s="74"/>
      <c r="BQ241" s="22"/>
      <c r="BR241" s="74"/>
      <c r="BS241" s="22"/>
      <c r="BT241" s="74"/>
      <c r="BU241" s="22"/>
      <c r="BV241" s="74"/>
      <c r="BW241" s="22"/>
      <c r="BX241" s="74"/>
      <c r="BY241" s="22"/>
      <c r="BZ241" s="74"/>
      <c r="CA241" s="22"/>
      <c r="CB241" s="74"/>
      <c r="CC241" s="22"/>
      <c r="CD241" s="66"/>
      <c r="CE241" s="66"/>
      <c r="CF241" s="67"/>
      <c r="CG241" s="66"/>
      <c r="CH241" s="66"/>
      <c r="CI241" s="68"/>
      <c r="CJ241" s="74"/>
      <c r="CK241" s="22"/>
    </row>
    <row r="242" spans="2:89" ht="15" customHeight="1" x14ac:dyDescent="0.2">
      <c r="B242" s="1"/>
      <c r="C242" s="12"/>
      <c r="D242" s="17"/>
      <c r="E242" s="19"/>
      <c r="F242" s="74"/>
      <c r="G242" s="1"/>
      <c r="H242" s="1"/>
      <c r="I242" s="22"/>
      <c r="J242" s="74"/>
      <c r="K242" s="1"/>
      <c r="L242" s="1"/>
      <c r="M242" s="22"/>
      <c r="N242" s="74"/>
      <c r="O242" s="1"/>
      <c r="P242" s="1"/>
      <c r="Q242" s="22"/>
      <c r="R242" s="74"/>
      <c r="S242" s="22"/>
      <c r="T242" s="74"/>
      <c r="U242" s="22"/>
      <c r="V242" s="74"/>
      <c r="W242" s="22"/>
      <c r="X242" s="74"/>
      <c r="Y242" s="22"/>
      <c r="Z242" s="74"/>
      <c r="AA242" s="22"/>
      <c r="AB242" s="74"/>
      <c r="AC242" s="22"/>
      <c r="AD242" s="74"/>
      <c r="AE242" s="22"/>
      <c r="AF242" s="74"/>
      <c r="AG242" s="22"/>
      <c r="AH242" s="74"/>
      <c r="AI242" s="22"/>
      <c r="AJ242" s="74"/>
      <c r="AK242" s="22"/>
      <c r="AL242" s="74"/>
      <c r="AM242" s="22"/>
      <c r="AN242" s="74"/>
      <c r="AO242" s="22"/>
      <c r="AP242" s="74"/>
      <c r="AQ242" s="22"/>
      <c r="AR242" s="74"/>
      <c r="AS242" s="22"/>
      <c r="AT242" s="74"/>
      <c r="AU242" s="22"/>
      <c r="AV242" s="74"/>
      <c r="AW242" s="22"/>
      <c r="AX242" s="74"/>
      <c r="AY242" s="22"/>
      <c r="AZ242" s="74"/>
      <c r="BA242" s="22"/>
      <c r="BB242" s="74"/>
      <c r="BC242" s="22"/>
      <c r="BD242" s="74"/>
      <c r="BE242" s="22"/>
      <c r="BF242" s="74"/>
      <c r="BG242" s="22"/>
      <c r="BH242" s="74"/>
      <c r="BI242" s="1"/>
      <c r="BJ242" s="1"/>
      <c r="BK242" s="22"/>
      <c r="BL242" s="74"/>
      <c r="BM242" s="22"/>
      <c r="BN242" s="74"/>
      <c r="BO242" s="22"/>
      <c r="BP242" s="74"/>
      <c r="BQ242" s="22"/>
      <c r="BR242" s="74"/>
      <c r="BS242" s="22"/>
      <c r="BT242" s="74"/>
      <c r="BU242" s="22"/>
      <c r="BV242" s="74"/>
      <c r="BW242" s="22"/>
      <c r="BX242" s="74"/>
      <c r="BY242" s="22"/>
      <c r="BZ242" s="74"/>
      <c r="CA242" s="22"/>
      <c r="CB242" s="74"/>
      <c r="CC242" s="22"/>
      <c r="CD242" s="66"/>
      <c r="CE242" s="66"/>
      <c r="CF242" s="67"/>
      <c r="CG242" s="66"/>
      <c r="CH242" s="66"/>
      <c r="CI242" s="68"/>
      <c r="CJ242" s="74"/>
      <c r="CK242" s="22"/>
    </row>
    <row r="243" spans="2:89" ht="15" customHeight="1" x14ac:dyDescent="0.2">
      <c r="B243" s="1"/>
      <c r="C243" s="12"/>
      <c r="D243" s="17"/>
      <c r="E243" s="19"/>
      <c r="F243" s="74"/>
      <c r="G243" s="1"/>
      <c r="H243" s="1"/>
      <c r="I243" s="22"/>
      <c r="J243" s="74"/>
      <c r="K243" s="1"/>
      <c r="L243" s="1"/>
      <c r="M243" s="22"/>
      <c r="N243" s="74"/>
      <c r="O243" s="1"/>
      <c r="P243" s="1"/>
      <c r="Q243" s="22"/>
      <c r="R243" s="74"/>
      <c r="S243" s="22"/>
      <c r="T243" s="74"/>
      <c r="U243" s="22"/>
      <c r="V243" s="74"/>
      <c r="W243" s="22"/>
      <c r="X243" s="74"/>
      <c r="Y243" s="22"/>
      <c r="Z243" s="74"/>
      <c r="AA243" s="22"/>
      <c r="AB243" s="74"/>
      <c r="AC243" s="22"/>
      <c r="AD243" s="74"/>
      <c r="AE243" s="22"/>
      <c r="AF243" s="74"/>
      <c r="AG243" s="22"/>
      <c r="AH243" s="74"/>
      <c r="AI243" s="22"/>
      <c r="AJ243" s="74"/>
      <c r="AK243" s="22"/>
      <c r="AL243" s="74"/>
      <c r="AM243" s="22"/>
      <c r="AN243" s="74"/>
      <c r="AO243" s="22"/>
      <c r="AP243" s="74"/>
      <c r="AQ243" s="22"/>
      <c r="AR243" s="74"/>
      <c r="AS243" s="22"/>
      <c r="AT243" s="74"/>
      <c r="AU243" s="22"/>
      <c r="AV243" s="74"/>
      <c r="AW243" s="22"/>
      <c r="AX243" s="74"/>
      <c r="AY243" s="22"/>
      <c r="AZ243" s="74"/>
      <c r="BA243" s="22"/>
      <c r="BB243" s="74"/>
      <c r="BC243" s="22"/>
      <c r="BD243" s="74"/>
      <c r="BE243" s="22"/>
      <c r="BF243" s="74"/>
      <c r="BG243" s="22"/>
      <c r="BH243" s="74"/>
      <c r="BI243" s="1"/>
      <c r="BJ243" s="1"/>
      <c r="BK243" s="22"/>
      <c r="BL243" s="74"/>
      <c r="BM243" s="22"/>
      <c r="BN243" s="74"/>
      <c r="BO243" s="22"/>
      <c r="BP243" s="74"/>
      <c r="BQ243" s="22"/>
      <c r="BR243" s="74"/>
      <c r="BS243" s="22"/>
      <c r="BT243" s="74"/>
      <c r="BU243" s="22"/>
      <c r="BV243" s="74"/>
      <c r="BW243" s="22"/>
      <c r="BX243" s="74"/>
      <c r="BY243" s="22"/>
      <c r="BZ243" s="74"/>
      <c r="CA243" s="22"/>
      <c r="CB243" s="74"/>
      <c r="CC243" s="22"/>
      <c r="CD243" s="66"/>
      <c r="CE243" s="66"/>
      <c r="CF243" s="67"/>
      <c r="CG243" s="66"/>
      <c r="CH243" s="66"/>
      <c r="CI243" s="68"/>
      <c r="CJ243" s="74"/>
      <c r="CK243" s="22"/>
    </row>
    <row r="244" spans="2:89" ht="15" customHeight="1" x14ac:dyDescent="0.2">
      <c r="B244" s="1"/>
      <c r="C244" s="12"/>
      <c r="D244" s="17"/>
      <c r="E244" s="19"/>
      <c r="F244" s="74"/>
      <c r="G244" s="1"/>
      <c r="H244" s="1"/>
      <c r="I244" s="22"/>
      <c r="J244" s="74"/>
      <c r="K244" s="1"/>
      <c r="L244" s="1"/>
      <c r="M244" s="22"/>
      <c r="N244" s="74"/>
      <c r="O244" s="1"/>
      <c r="P244" s="1"/>
      <c r="Q244" s="22"/>
      <c r="R244" s="74"/>
      <c r="S244" s="22"/>
      <c r="T244" s="74"/>
      <c r="U244" s="22"/>
      <c r="V244" s="74"/>
      <c r="W244" s="22"/>
      <c r="X244" s="74"/>
      <c r="Y244" s="22"/>
      <c r="Z244" s="74"/>
      <c r="AA244" s="22"/>
      <c r="AB244" s="74"/>
      <c r="AC244" s="22"/>
      <c r="AD244" s="74"/>
      <c r="AE244" s="22"/>
      <c r="AF244" s="74"/>
      <c r="AG244" s="22"/>
      <c r="AH244" s="74"/>
      <c r="AI244" s="22"/>
      <c r="AJ244" s="74"/>
      <c r="AK244" s="22"/>
      <c r="AL244" s="74"/>
      <c r="AM244" s="22"/>
      <c r="AN244" s="74"/>
      <c r="AO244" s="22"/>
      <c r="AP244" s="74"/>
      <c r="AQ244" s="22"/>
      <c r="AR244" s="74"/>
      <c r="AS244" s="22"/>
      <c r="AT244" s="74"/>
      <c r="AU244" s="22"/>
      <c r="AV244" s="74"/>
      <c r="AW244" s="22"/>
      <c r="AX244" s="74"/>
      <c r="AY244" s="22"/>
      <c r="AZ244" s="74"/>
      <c r="BA244" s="22"/>
      <c r="BB244" s="74"/>
      <c r="BC244" s="22"/>
      <c r="BD244" s="74"/>
      <c r="BE244" s="22"/>
      <c r="BF244" s="74"/>
      <c r="BG244" s="22"/>
      <c r="BH244" s="74"/>
      <c r="BI244" s="1"/>
      <c r="BJ244" s="1"/>
      <c r="BK244" s="22"/>
      <c r="BL244" s="74"/>
      <c r="BM244" s="22"/>
      <c r="BN244" s="74"/>
      <c r="BO244" s="22"/>
      <c r="BP244" s="74"/>
      <c r="BQ244" s="22"/>
      <c r="BR244" s="74"/>
      <c r="BS244" s="22"/>
      <c r="BT244" s="74"/>
      <c r="BU244" s="22"/>
      <c r="BV244" s="74"/>
      <c r="BW244" s="22"/>
      <c r="BX244" s="74"/>
      <c r="BY244" s="22"/>
      <c r="BZ244" s="74"/>
      <c r="CA244" s="22"/>
      <c r="CB244" s="74"/>
      <c r="CC244" s="22"/>
      <c r="CD244" s="66"/>
      <c r="CE244" s="66"/>
      <c r="CF244" s="67"/>
      <c r="CG244" s="66"/>
      <c r="CH244" s="66"/>
      <c r="CI244" s="68"/>
      <c r="CJ244" s="74"/>
      <c r="CK244" s="22"/>
    </row>
    <row r="245" spans="2:89" ht="15" customHeight="1" x14ac:dyDescent="0.2">
      <c r="B245" s="1"/>
      <c r="C245" s="12"/>
      <c r="D245" s="17"/>
      <c r="E245" s="19"/>
      <c r="F245" s="74"/>
      <c r="G245" s="1"/>
      <c r="H245" s="1"/>
      <c r="I245" s="22"/>
      <c r="J245" s="74"/>
      <c r="K245" s="1"/>
      <c r="L245" s="1"/>
      <c r="M245" s="22"/>
      <c r="N245" s="74"/>
      <c r="O245" s="1"/>
      <c r="P245" s="1"/>
      <c r="Q245" s="22"/>
      <c r="R245" s="74"/>
      <c r="S245" s="22"/>
      <c r="T245" s="74"/>
      <c r="U245" s="22"/>
      <c r="V245" s="74"/>
      <c r="W245" s="22"/>
      <c r="X245" s="74"/>
      <c r="Y245" s="22"/>
      <c r="Z245" s="74"/>
      <c r="AA245" s="22"/>
      <c r="AB245" s="74"/>
      <c r="AC245" s="22"/>
      <c r="AD245" s="74"/>
      <c r="AE245" s="22"/>
      <c r="AF245" s="74"/>
      <c r="AG245" s="22"/>
      <c r="AH245" s="74"/>
      <c r="AI245" s="22"/>
      <c r="AJ245" s="74"/>
      <c r="AK245" s="22"/>
      <c r="AL245" s="74"/>
      <c r="AM245" s="22"/>
      <c r="AN245" s="74"/>
      <c r="AO245" s="22"/>
      <c r="AP245" s="74"/>
      <c r="AQ245" s="22"/>
      <c r="AR245" s="74"/>
      <c r="AS245" s="22"/>
      <c r="AT245" s="74"/>
      <c r="AU245" s="22"/>
      <c r="AV245" s="74"/>
      <c r="AW245" s="22"/>
      <c r="AX245" s="74"/>
      <c r="AY245" s="22"/>
      <c r="AZ245" s="74"/>
      <c r="BA245" s="22"/>
      <c r="BB245" s="74"/>
      <c r="BC245" s="22"/>
      <c r="BD245" s="74"/>
      <c r="BE245" s="22"/>
      <c r="BF245" s="74"/>
      <c r="BG245" s="22"/>
      <c r="BH245" s="74"/>
      <c r="BI245" s="1"/>
      <c r="BJ245" s="1"/>
      <c r="BK245" s="22"/>
      <c r="BL245" s="74"/>
      <c r="BM245" s="22"/>
      <c r="BN245" s="74"/>
      <c r="BO245" s="22"/>
      <c r="BP245" s="74"/>
      <c r="BQ245" s="22"/>
      <c r="BR245" s="74"/>
      <c r="BS245" s="22"/>
      <c r="BT245" s="74"/>
      <c r="BU245" s="22"/>
      <c r="BV245" s="74"/>
      <c r="BW245" s="22"/>
      <c r="BX245" s="74"/>
      <c r="BY245" s="22"/>
      <c r="BZ245" s="74"/>
      <c r="CA245" s="22"/>
      <c r="CB245" s="74"/>
      <c r="CC245" s="22"/>
      <c r="CD245" s="66"/>
      <c r="CE245" s="66"/>
      <c r="CF245" s="67"/>
      <c r="CG245" s="66"/>
      <c r="CH245" s="66"/>
      <c r="CI245" s="68"/>
      <c r="CJ245" s="74"/>
      <c r="CK245" s="22"/>
    </row>
    <row r="246" spans="2:89" ht="15" customHeight="1" x14ac:dyDescent="0.2">
      <c r="B246" s="1"/>
      <c r="C246" s="12"/>
      <c r="D246" s="17"/>
      <c r="E246" s="19"/>
      <c r="F246" s="74"/>
      <c r="G246" s="1"/>
      <c r="H246" s="1"/>
      <c r="I246" s="22"/>
      <c r="J246" s="74"/>
      <c r="K246" s="1"/>
      <c r="L246" s="1"/>
      <c r="M246" s="22"/>
      <c r="N246" s="74"/>
      <c r="O246" s="1"/>
      <c r="P246" s="1"/>
      <c r="Q246" s="22"/>
      <c r="R246" s="74"/>
      <c r="S246" s="22"/>
      <c r="T246" s="74"/>
      <c r="U246" s="22"/>
      <c r="V246" s="74"/>
      <c r="W246" s="22"/>
      <c r="X246" s="74"/>
      <c r="Y246" s="22"/>
      <c r="Z246" s="74"/>
      <c r="AA246" s="22"/>
      <c r="AB246" s="74"/>
      <c r="AC246" s="22"/>
      <c r="AD246" s="74"/>
      <c r="AE246" s="22"/>
      <c r="AF246" s="74"/>
      <c r="AG246" s="22"/>
      <c r="AH246" s="74"/>
      <c r="AI246" s="22"/>
      <c r="AJ246" s="74"/>
      <c r="AK246" s="22"/>
      <c r="AL246" s="74"/>
      <c r="AM246" s="22"/>
      <c r="AN246" s="74"/>
      <c r="AO246" s="22"/>
      <c r="AP246" s="74"/>
      <c r="AQ246" s="22"/>
      <c r="AR246" s="74"/>
      <c r="AS246" s="22"/>
      <c r="AT246" s="74"/>
      <c r="AU246" s="22"/>
      <c r="AV246" s="74"/>
      <c r="AW246" s="22"/>
      <c r="AX246" s="74"/>
      <c r="AY246" s="22"/>
      <c r="AZ246" s="74"/>
      <c r="BA246" s="22"/>
      <c r="BB246" s="74"/>
      <c r="BC246" s="22"/>
      <c r="BD246" s="74"/>
      <c r="BE246" s="22"/>
      <c r="BF246" s="74"/>
      <c r="BG246" s="22"/>
      <c r="BH246" s="74"/>
      <c r="BI246" s="1"/>
      <c r="BJ246" s="1"/>
      <c r="BK246" s="22"/>
      <c r="BL246" s="74"/>
      <c r="BM246" s="22"/>
      <c r="BN246" s="74"/>
      <c r="BO246" s="22"/>
      <c r="BP246" s="74"/>
      <c r="BQ246" s="22"/>
      <c r="BR246" s="74"/>
      <c r="BS246" s="22"/>
      <c r="BT246" s="74"/>
      <c r="BU246" s="22"/>
      <c r="BV246" s="74"/>
      <c r="BW246" s="22"/>
      <c r="BX246" s="74"/>
      <c r="BY246" s="22"/>
      <c r="BZ246" s="74"/>
      <c r="CA246" s="22"/>
      <c r="CB246" s="74"/>
      <c r="CC246" s="22"/>
      <c r="CD246" s="66"/>
      <c r="CE246" s="66"/>
      <c r="CF246" s="67"/>
      <c r="CG246" s="66"/>
      <c r="CH246" s="66"/>
      <c r="CI246" s="68"/>
      <c r="CJ246" s="74"/>
      <c r="CK246" s="22"/>
    </row>
    <row r="247" spans="2:89" ht="15" customHeight="1" x14ac:dyDescent="0.2">
      <c r="B247" s="1"/>
      <c r="C247" s="12"/>
      <c r="D247" s="17"/>
      <c r="E247" s="19"/>
      <c r="F247" s="74"/>
      <c r="G247" s="1"/>
      <c r="H247" s="1"/>
      <c r="I247" s="22"/>
      <c r="J247" s="74"/>
      <c r="K247" s="1"/>
      <c r="L247" s="1"/>
      <c r="M247" s="22"/>
      <c r="N247" s="74"/>
      <c r="O247" s="1"/>
      <c r="P247" s="1"/>
      <c r="Q247" s="22"/>
      <c r="R247" s="74"/>
      <c r="S247" s="22"/>
      <c r="T247" s="74"/>
      <c r="U247" s="22"/>
      <c r="V247" s="74"/>
      <c r="W247" s="22"/>
      <c r="X247" s="74"/>
      <c r="Y247" s="22"/>
      <c r="Z247" s="74"/>
      <c r="AA247" s="22"/>
      <c r="AB247" s="74"/>
      <c r="AC247" s="22"/>
      <c r="AD247" s="74"/>
      <c r="AE247" s="22"/>
      <c r="AF247" s="74"/>
      <c r="AG247" s="22"/>
      <c r="AH247" s="74"/>
      <c r="AI247" s="22"/>
      <c r="AJ247" s="74"/>
      <c r="AK247" s="22"/>
      <c r="AL247" s="74"/>
      <c r="AM247" s="22"/>
      <c r="AN247" s="74"/>
      <c r="AO247" s="22"/>
      <c r="AP247" s="74"/>
      <c r="AQ247" s="22"/>
      <c r="AR247" s="74"/>
      <c r="AS247" s="22"/>
      <c r="AT247" s="74"/>
      <c r="AU247" s="22"/>
      <c r="AV247" s="74"/>
      <c r="AW247" s="22"/>
      <c r="AX247" s="74"/>
      <c r="AY247" s="22"/>
      <c r="AZ247" s="74"/>
      <c r="BA247" s="22"/>
      <c r="BB247" s="74"/>
      <c r="BC247" s="22"/>
      <c r="BD247" s="74"/>
      <c r="BE247" s="22"/>
      <c r="BF247" s="74"/>
      <c r="BG247" s="22"/>
      <c r="BH247" s="74"/>
      <c r="BI247" s="1"/>
      <c r="BJ247" s="1"/>
      <c r="BK247" s="22"/>
      <c r="BL247" s="74"/>
      <c r="BM247" s="22"/>
      <c r="BN247" s="74"/>
      <c r="BO247" s="22"/>
      <c r="BP247" s="74"/>
      <c r="BQ247" s="22"/>
      <c r="BR247" s="74"/>
      <c r="BS247" s="22"/>
      <c r="BT247" s="74"/>
      <c r="BU247" s="22"/>
      <c r="BV247" s="74"/>
      <c r="BW247" s="22"/>
      <c r="BX247" s="74"/>
      <c r="BY247" s="22"/>
      <c r="BZ247" s="74"/>
      <c r="CA247" s="22"/>
      <c r="CB247" s="74"/>
      <c r="CC247" s="22"/>
      <c r="CD247" s="66"/>
      <c r="CE247" s="66"/>
      <c r="CF247" s="67"/>
      <c r="CG247" s="66"/>
      <c r="CH247" s="66"/>
      <c r="CI247" s="68"/>
      <c r="CJ247" s="74"/>
      <c r="CK247" s="22"/>
    </row>
    <row r="248" spans="2:89" ht="15" customHeight="1" x14ac:dyDescent="0.2">
      <c r="B248" s="1"/>
      <c r="C248" s="12"/>
      <c r="D248" s="17"/>
      <c r="E248" s="19"/>
      <c r="F248" s="74"/>
      <c r="G248" s="1"/>
      <c r="H248" s="1"/>
      <c r="I248" s="22"/>
      <c r="J248" s="74"/>
      <c r="K248" s="1"/>
      <c r="L248" s="1"/>
      <c r="M248" s="22"/>
      <c r="N248" s="74"/>
      <c r="O248" s="1"/>
      <c r="P248" s="1"/>
      <c r="Q248" s="22"/>
      <c r="R248" s="74"/>
      <c r="S248" s="22"/>
      <c r="T248" s="74"/>
      <c r="U248" s="22"/>
      <c r="V248" s="74"/>
      <c r="W248" s="22"/>
      <c r="X248" s="74"/>
      <c r="Y248" s="22"/>
      <c r="Z248" s="74"/>
      <c r="AA248" s="22"/>
      <c r="AB248" s="74"/>
      <c r="AC248" s="22"/>
      <c r="AD248" s="74"/>
      <c r="AE248" s="22"/>
      <c r="AF248" s="74"/>
      <c r="AG248" s="22"/>
      <c r="AH248" s="74"/>
      <c r="AI248" s="22"/>
      <c r="AJ248" s="74"/>
      <c r="AK248" s="22"/>
      <c r="AL248" s="74"/>
      <c r="AM248" s="22"/>
      <c r="AN248" s="74"/>
      <c r="AO248" s="22"/>
      <c r="AP248" s="74"/>
      <c r="AQ248" s="22"/>
      <c r="AR248" s="74"/>
      <c r="AS248" s="22"/>
      <c r="AT248" s="74"/>
      <c r="AU248" s="22"/>
      <c r="AV248" s="74"/>
      <c r="AW248" s="22"/>
      <c r="AX248" s="74"/>
      <c r="AY248" s="22"/>
      <c r="AZ248" s="74"/>
      <c r="BA248" s="22"/>
      <c r="BB248" s="74"/>
      <c r="BC248" s="22"/>
      <c r="BD248" s="74"/>
      <c r="BE248" s="22"/>
      <c r="BF248" s="74"/>
      <c r="BG248" s="22"/>
      <c r="BH248" s="74"/>
      <c r="BI248" s="1"/>
      <c r="BJ248" s="1"/>
      <c r="BK248" s="22"/>
      <c r="BL248" s="74"/>
      <c r="BM248" s="22"/>
      <c r="BN248" s="74"/>
      <c r="BO248" s="22"/>
      <c r="BP248" s="74"/>
      <c r="BQ248" s="22"/>
      <c r="BR248" s="74"/>
      <c r="BS248" s="22"/>
      <c r="BT248" s="74"/>
      <c r="BU248" s="22"/>
      <c r="BV248" s="74"/>
      <c r="BW248" s="22"/>
      <c r="BX248" s="74"/>
      <c r="BY248" s="22"/>
      <c r="BZ248" s="74"/>
      <c r="CA248" s="22"/>
      <c r="CB248" s="74"/>
      <c r="CC248" s="22"/>
      <c r="CD248" s="66"/>
      <c r="CE248" s="66"/>
      <c r="CF248" s="67"/>
      <c r="CG248" s="66"/>
      <c r="CH248" s="66"/>
      <c r="CI248" s="68"/>
      <c r="CJ248" s="74"/>
      <c r="CK248" s="22"/>
    </row>
    <row r="249" spans="2:89" ht="15" customHeight="1" x14ac:dyDescent="0.2">
      <c r="B249" s="1"/>
      <c r="C249" s="12"/>
      <c r="D249" s="17"/>
      <c r="E249" s="19"/>
      <c r="F249" s="74"/>
      <c r="G249" s="1"/>
      <c r="H249" s="1"/>
      <c r="I249" s="22"/>
      <c r="J249" s="74"/>
      <c r="K249" s="1"/>
      <c r="L249" s="1"/>
      <c r="M249" s="22"/>
      <c r="N249" s="74"/>
      <c r="O249" s="1"/>
      <c r="P249" s="1"/>
      <c r="Q249" s="22"/>
      <c r="R249" s="74"/>
      <c r="S249" s="22"/>
      <c r="T249" s="74"/>
      <c r="U249" s="22"/>
      <c r="V249" s="74"/>
      <c r="W249" s="22"/>
      <c r="X249" s="74"/>
      <c r="Y249" s="22"/>
      <c r="Z249" s="74"/>
      <c r="AA249" s="22"/>
      <c r="AB249" s="74"/>
      <c r="AC249" s="22"/>
      <c r="AD249" s="74"/>
      <c r="AE249" s="22"/>
      <c r="AF249" s="74"/>
      <c r="AG249" s="22"/>
      <c r="AH249" s="74"/>
      <c r="AI249" s="22"/>
      <c r="AJ249" s="74"/>
      <c r="AK249" s="22"/>
      <c r="AL249" s="74"/>
      <c r="AM249" s="22"/>
      <c r="AN249" s="74"/>
      <c r="AO249" s="22"/>
      <c r="AP249" s="74"/>
      <c r="AQ249" s="22"/>
      <c r="AR249" s="74"/>
      <c r="AS249" s="22"/>
      <c r="AT249" s="74"/>
      <c r="AU249" s="22"/>
      <c r="AV249" s="74"/>
      <c r="AW249" s="22"/>
      <c r="AX249" s="74"/>
      <c r="AY249" s="22"/>
      <c r="AZ249" s="74"/>
      <c r="BA249" s="22"/>
      <c r="BB249" s="74"/>
      <c r="BC249" s="22"/>
      <c r="BD249" s="74"/>
      <c r="BE249" s="22"/>
      <c r="BF249" s="74"/>
      <c r="BG249" s="22"/>
      <c r="BH249" s="74"/>
      <c r="BI249" s="1"/>
      <c r="BJ249" s="1"/>
      <c r="BK249" s="22"/>
      <c r="BL249" s="74"/>
      <c r="BM249" s="22"/>
      <c r="BN249" s="74"/>
      <c r="BO249" s="22"/>
      <c r="BP249" s="74"/>
      <c r="BQ249" s="22"/>
      <c r="BR249" s="74"/>
      <c r="BS249" s="22"/>
      <c r="BT249" s="74"/>
      <c r="BU249" s="22"/>
      <c r="BV249" s="74"/>
      <c r="BW249" s="22"/>
      <c r="BX249" s="74"/>
      <c r="BY249" s="22"/>
      <c r="BZ249" s="74"/>
      <c r="CA249" s="22"/>
      <c r="CB249" s="74"/>
      <c r="CC249" s="22"/>
      <c r="CD249" s="66"/>
      <c r="CE249" s="66"/>
      <c r="CF249" s="67"/>
      <c r="CG249" s="66"/>
      <c r="CH249" s="66"/>
      <c r="CI249" s="68"/>
      <c r="CJ249" s="74"/>
      <c r="CK249" s="22"/>
    </row>
    <row r="250" spans="2:89" ht="15" customHeight="1" x14ac:dyDescent="0.2">
      <c r="B250" s="1"/>
      <c r="C250" s="12"/>
      <c r="D250" s="17"/>
      <c r="E250" s="19"/>
      <c r="F250" s="74"/>
      <c r="G250" s="1"/>
      <c r="H250" s="1"/>
      <c r="I250" s="22"/>
      <c r="J250" s="74"/>
      <c r="K250" s="1"/>
      <c r="L250" s="1"/>
      <c r="M250" s="22"/>
      <c r="N250" s="74"/>
      <c r="O250" s="1"/>
      <c r="P250" s="1"/>
      <c r="Q250" s="22"/>
      <c r="R250" s="74"/>
      <c r="S250" s="22"/>
      <c r="T250" s="74"/>
      <c r="U250" s="22"/>
      <c r="V250" s="74"/>
      <c r="W250" s="22"/>
      <c r="X250" s="74"/>
      <c r="Y250" s="22"/>
      <c r="Z250" s="74"/>
      <c r="AA250" s="22"/>
      <c r="AB250" s="74"/>
      <c r="AC250" s="22"/>
      <c r="AD250" s="74"/>
      <c r="AE250" s="22"/>
      <c r="AF250" s="74"/>
      <c r="AG250" s="22"/>
      <c r="AH250" s="74"/>
      <c r="AI250" s="22"/>
      <c r="AJ250" s="74"/>
      <c r="AK250" s="22"/>
      <c r="AL250" s="74"/>
      <c r="AM250" s="22"/>
      <c r="AN250" s="74"/>
      <c r="AO250" s="22"/>
      <c r="AP250" s="74"/>
      <c r="AQ250" s="22"/>
      <c r="AR250" s="74"/>
      <c r="AS250" s="22"/>
      <c r="AT250" s="74"/>
      <c r="AU250" s="22"/>
      <c r="AV250" s="74"/>
      <c r="AW250" s="22"/>
      <c r="AX250" s="74"/>
      <c r="AY250" s="22"/>
      <c r="AZ250" s="74"/>
      <c r="BA250" s="22"/>
      <c r="BB250" s="74"/>
      <c r="BC250" s="22"/>
      <c r="BD250" s="74"/>
      <c r="BE250" s="22"/>
      <c r="BF250" s="74"/>
      <c r="BG250" s="22"/>
      <c r="BH250" s="74"/>
      <c r="BI250" s="1"/>
      <c r="BJ250" s="1"/>
      <c r="BK250" s="22"/>
      <c r="BL250" s="74"/>
      <c r="BM250" s="22"/>
      <c r="BN250" s="74"/>
      <c r="BO250" s="22"/>
      <c r="BP250" s="74"/>
      <c r="BQ250" s="22"/>
      <c r="BR250" s="74"/>
      <c r="BS250" s="22"/>
      <c r="BT250" s="74"/>
      <c r="BU250" s="22"/>
      <c r="BV250" s="74"/>
      <c r="BW250" s="22"/>
      <c r="BX250" s="74"/>
      <c r="BY250" s="22"/>
      <c r="BZ250" s="74"/>
      <c r="CA250" s="22"/>
      <c r="CB250" s="74"/>
      <c r="CC250" s="22"/>
      <c r="CD250" s="66"/>
      <c r="CE250" s="66"/>
      <c r="CF250" s="67"/>
      <c r="CG250" s="66"/>
      <c r="CH250" s="66"/>
      <c r="CI250" s="68"/>
      <c r="CJ250" s="74"/>
      <c r="CK250" s="22"/>
    </row>
    <row r="251" spans="2:89" ht="15" customHeight="1" x14ac:dyDescent="0.2">
      <c r="B251" s="1"/>
      <c r="C251" s="12"/>
      <c r="D251" s="17"/>
      <c r="E251" s="19"/>
      <c r="F251" s="74"/>
      <c r="G251" s="1"/>
      <c r="H251" s="1"/>
      <c r="I251" s="22"/>
      <c r="J251" s="74"/>
      <c r="K251" s="1"/>
      <c r="L251" s="1"/>
      <c r="M251" s="22"/>
      <c r="N251" s="74"/>
      <c r="O251" s="1"/>
      <c r="P251" s="1"/>
      <c r="Q251" s="22"/>
      <c r="R251" s="74"/>
      <c r="S251" s="22"/>
      <c r="T251" s="74"/>
      <c r="U251" s="22"/>
      <c r="V251" s="74"/>
      <c r="W251" s="22"/>
      <c r="X251" s="74"/>
      <c r="Y251" s="22"/>
      <c r="Z251" s="74"/>
      <c r="AA251" s="22"/>
      <c r="AB251" s="74"/>
      <c r="AC251" s="22"/>
      <c r="AD251" s="74"/>
      <c r="AE251" s="22"/>
      <c r="AF251" s="74"/>
      <c r="AG251" s="22"/>
      <c r="AH251" s="74"/>
      <c r="AI251" s="22"/>
      <c r="AJ251" s="74"/>
      <c r="AK251" s="22"/>
      <c r="AL251" s="74"/>
      <c r="AM251" s="22"/>
      <c r="AN251" s="74"/>
      <c r="AO251" s="22"/>
      <c r="AP251" s="74"/>
      <c r="AQ251" s="22"/>
      <c r="AR251" s="74"/>
      <c r="AS251" s="22"/>
      <c r="AT251" s="74"/>
      <c r="AU251" s="22"/>
      <c r="AV251" s="74"/>
      <c r="AW251" s="22"/>
      <c r="AX251" s="74"/>
      <c r="AY251" s="22"/>
      <c r="AZ251" s="74"/>
      <c r="BA251" s="22"/>
      <c r="BB251" s="74"/>
      <c r="BC251" s="22"/>
      <c r="BD251" s="74"/>
      <c r="BE251" s="22"/>
      <c r="BF251" s="74"/>
      <c r="BG251" s="22"/>
      <c r="BH251" s="74"/>
      <c r="BI251" s="1"/>
      <c r="BJ251" s="1"/>
      <c r="BK251" s="22"/>
      <c r="BL251" s="74"/>
      <c r="BM251" s="22"/>
      <c r="BN251" s="74"/>
      <c r="BO251" s="22"/>
      <c r="BP251" s="74"/>
      <c r="BQ251" s="22"/>
      <c r="BR251" s="74"/>
      <c r="BS251" s="22"/>
      <c r="BT251" s="74"/>
      <c r="BU251" s="22"/>
      <c r="BV251" s="74"/>
      <c r="BW251" s="22"/>
      <c r="BX251" s="74"/>
      <c r="BY251" s="22"/>
      <c r="BZ251" s="74"/>
      <c r="CA251" s="22"/>
      <c r="CB251" s="74"/>
      <c r="CC251" s="22"/>
      <c r="CD251" s="66"/>
      <c r="CE251" s="66"/>
      <c r="CF251" s="67"/>
      <c r="CG251" s="66"/>
      <c r="CH251" s="66"/>
      <c r="CI251" s="68"/>
      <c r="CJ251" s="74"/>
      <c r="CK251" s="22"/>
    </row>
    <row r="252" spans="2:89" ht="15" customHeight="1" x14ac:dyDescent="0.2">
      <c r="B252" s="1"/>
      <c r="C252" s="12"/>
      <c r="D252" s="17"/>
      <c r="E252" s="19"/>
      <c r="F252" s="74"/>
      <c r="G252" s="1"/>
      <c r="H252" s="1"/>
      <c r="I252" s="22"/>
      <c r="J252" s="74"/>
      <c r="K252" s="1"/>
      <c r="L252" s="1"/>
      <c r="M252" s="22"/>
      <c r="N252" s="74"/>
      <c r="O252" s="1"/>
      <c r="P252" s="1"/>
      <c r="Q252" s="22"/>
      <c r="R252" s="74"/>
      <c r="S252" s="22"/>
      <c r="T252" s="74"/>
      <c r="U252" s="22"/>
      <c r="V252" s="74"/>
      <c r="W252" s="22"/>
      <c r="X252" s="74"/>
      <c r="Y252" s="22"/>
      <c r="Z252" s="74"/>
      <c r="AA252" s="22"/>
      <c r="AB252" s="74"/>
      <c r="AC252" s="22"/>
      <c r="AD252" s="74"/>
      <c r="AE252" s="22"/>
      <c r="AF252" s="74"/>
      <c r="AG252" s="22"/>
      <c r="AH252" s="74"/>
      <c r="AI252" s="22"/>
      <c r="AJ252" s="74"/>
      <c r="AK252" s="22"/>
      <c r="AL252" s="74"/>
      <c r="AM252" s="22"/>
      <c r="AN252" s="74"/>
      <c r="AO252" s="22"/>
      <c r="AP252" s="74"/>
      <c r="AQ252" s="22"/>
      <c r="AR252" s="74"/>
      <c r="AS252" s="22"/>
      <c r="AT252" s="74"/>
      <c r="AU252" s="22"/>
      <c r="AV252" s="74"/>
      <c r="AW252" s="22"/>
      <c r="AX252" s="74"/>
      <c r="AY252" s="22"/>
      <c r="AZ252" s="74"/>
      <c r="BA252" s="22"/>
      <c r="BB252" s="74"/>
      <c r="BC252" s="22"/>
      <c r="BD252" s="74"/>
      <c r="BE252" s="22"/>
      <c r="BF252" s="74"/>
      <c r="BG252" s="22"/>
      <c r="BH252" s="74"/>
      <c r="BI252" s="1"/>
      <c r="BJ252" s="1"/>
      <c r="BK252" s="22"/>
      <c r="BL252" s="74"/>
      <c r="BM252" s="22"/>
      <c r="BN252" s="74"/>
      <c r="BO252" s="22"/>
      <c r="BP252" s="74"/>
      <c r="BQ252" s="22"/>
      <c r="BR252" s="74"/>
      <c r="BS252" s="22"/>
      <c r="BT252" s="74"/>
      <c r="BU252" s="22"/>
      <c r="BV252" s="74"/>
      <c r="BW252" s="22"/>
      <c r="BX252" s="74"/>
      <c r="BY252" s="22"/>
      <c r="BZ252" s="74"/>
      <c r="CA252" s="22"/>
      <c r="CB252" s="74"/>
      <c r="CC252" s="22"/>
      <c r="CD252" s="66"/>
      <c r="CE252" s="66"/>
      <c r="CF252" s="67"/>
      <c r="CG252" s="66"/>
      <c r="CH252" s="66"/>
      <c r="CI252" s="68"/>
      <c r="CJ252" s="74"/>
      <c r="CK252" s="22"/>
    </row>
    <row r="253" spans="2:89" ht="15" customHeight="1" x14ac:dyDescent="0.2">
      <c r="B253" s="1"/>
      <c r="C253" s="12"/>
      <c r="D253" s="17"/>
      <c r="E253" s="19"/>
      <c r="F253" s="74"/>
      <c r="G253" s="1"/>
      <c r="H253" s="1"/>
      <c r="I253" s="22"/>
      <c r="J253" s="74"/>
      <c r="K253" s="1"/>
      <c r="L253" s="1"/>
      <c r="M253" s="22"/>
      <c r="N253" s="74"/>
      <c r="O253" s="1"/>
      <c r="P253" s="1"/>
      <c r="Q253" s="22"/>
      <c r="R253" s="74"/>
      <c r="S253" s="22"/>
      <c r="T253" s="74"/>
      <c r="U253" s="22"/>
      <c r="V253" s="74"/>
      <c r="W253" s="22"/>
      <c r="X253" s="74"/>
      <c r="Y253" s="22"/>
      <c r="Z253" s="74"/>
      <c r="AA253" s="22"/>
      <c r="AB253" s="74"/>
      <c r="AC253" s="22"/>
      <c r="AD253" s="74"/>
      <c r="AE253" s="22"/>
      <c r="AF253" s="74"/>
      <c r="AG253" s="22"/>
      <c r="AH253" s="74"/>
      <c r="AI253" s="22"/>
      <c r="AJ253" s="74"/>
      <c r="AK253" s="22"/>
      <c r="AL253" s="74"/>
      <c r="AM253" s="22"/>
      <c r="AN253" s="74"/>
      <c r="AO253" s="22"/>
      <c r="AP253" s="74"/>
      <c r="AQ253" s="22"/>
      <c r="AR253" s="74"/>
      <c r="AS253" s="22"/>
      <c r="AT253" s="74"/>
      <c r="AU253" s="22"/>
      <c r="AV253" s="74"/>
      <c r="AW253" s="22"/>
      <c r="AX253" s="74"/>
      <c r="AY253" s="22"/>
      <c r="AZ253" s="74"/>
      <c r="BA253" s="22"/>
      <c r="BB253" s="74"/>
      <c r="BC253" s="22"/>
      <c r="BD253" s="74"/>
      <c r="BE253" s="22"/>
      <c r="BF253" s="74"/>
      <c r="BG253" s="22"/>
      <c r="BH253" s="74"/>
      <c r="BI253" s="1"/>
      <c r="BJ253" s="1"/>
      <c r="BK253" s="22"/>
      <c r="BL253" s="74"/>
      <c r="BM253" s="22"/>
      <c r="BN253" s="74"/>
      <c r="BO253" s="22"/>
      <c r="BP253" s="74"/>
      <c r="BQ253" s="22"/>
      <c r="BR253" s="74"/>
      <c r="BS253" s="22"/>
      <c r="BT253" s="74"/>
      <c r="BU253" s="22"/>
      <c r="BV253" s="74"/>
      <c r="BW253" s="22"/>
      <c r="BX253" s="74"/>
      <c r="BY253" s="22"/>
      <c r="BZ253" s="74"/>
      <c r="CA253" s="22"/>
      <c r="CB253" s="74"/>
      <c r="CC253" s="22"/>
      <c r="CD253" s="66"/>
      <c r="CE253" s="66"/>
      <c r="CF253" s="67"/>
      <c r="CG253" s="66"/>
      <c r="CH253" s="66"/>
      <c r="CI253" s="68"/>
      <c r="CJ253" s="74"/>
      <c r="CK253" s="22"/>
    </row>
    <row r="254" spans="2:89" ht="15" customHeight="1" x14ac:dyDescent="0.2">
      <c r="B254" s="1"/>
      <c r="C254" s="12"/>
      <c r="D254" s="17"/>
      <c r="E254" s="19"/>
      <c r="F254" s="74"/>
      <c r="G254" s="1"/>
      <c r="H254" s="1"/>
      <c r="I254" s="22"/>
      <c r="J254" s="74"/>
      <c r="K254" s="1"/>
      <c r="L254" s="1"/>
      <c r="M254" s="22"/>
      <c r="N254" s="74"/>
      <c r="O254" s="1"/>
      <c r="P254" s="1"/>
      <c r="Q254" s="22"/>
      <c r="R254" s="74"/>
      <c r="S254" s="22"/>
      <c r="T254" s="74"/>
      <c r="U254" s="22"/>
      <c r="V254" s="74"/>
      <c r="W254" s="22"/>
      <c r="X254" s="74"/>
      <c r="Y254" s="22"/>
      <c r="Z254" s="74"/>
      <c r="AA254" s="22"/>
      <c r="AB254" s="74"/>
      <c r="AC254" s="22"/>
      <c r="AD254" s="74"/>
      <c r="AE254" s="22"/>
      <c r="AF254" s="74"/>
      <c r="AG254" s="22"/>
      <c r="AH254" s="74"/>
      <c r="AI254" s="22"/>
      <c r="AJ254" s="74"/>
      <c r="AK254" s="22"/>
      <c r="AL254" s="74"/>
      <c r="AM254" s="22"/>
      <c r="AN254" s="74"/>
      <c r="AO254" s="22"/>
      <c r="AP254" s="74"/>
      <c r="AQ254" s="22"/>
      <c r="AR254" s="74"/>
      <c r="AS254" s="22"/>
      <c r="AT254" s="74"/>
      <c r="AU254" s="22"/>
      <c r="AV254" s="74"/>
      <c r="AW254" s="22"/>
      <c r="AX254" s="74"/>
      <c r="AY254" s="22"/>
      <c r="AZ254" s="74"/>
      <c r="BA254" s="22"/>
      <c r="BB254" s="74"/>
      <c r="BC254" s="22"/>
      <c r="BD254" s="74"/>
      <c r="BE254" s="22"/>
      <c r="BF254" s="74"/>
      <c r="BG254" s="22"/>
      <c r="BH254" s="74"/>
      <c r="BI254" s="1"/>
      <c r="BJ254" s="1"/>
      <c r="BK254" s="22"/>
      <c r="BL254" s="74"/>
      <c r="BM254" s="22"/>
      <c r="BN254" s="74"/>
      <c r="BO254" s="22"/>
      <c r="BP254" s="74"/>
      <c r="BQ254" s="22"/>
      <c r="BR254" s="74"/>
      <c r="BS254" s="22"/>
      <c r="BT254" s="74"/>
      <c r="BU254" s="22"/>
      <c r="BV254" s="74"/>
      <c r="BW254" s="22"/>
      <c r="BX254" s="74"/>
      <c r="BY254" s="22"/>
      <c r="BZ254" s="74"/>
      <c r="CA254" s="22"/>
      <c r="CB254" s="74"/>
      <c r="CC254" s="22"/>
      <c r="CD254" s="66"/>
      <c r="CE254" s="66"/>
      <c r="CF254" s="67"/>
      <c r="CG254" s="66"/>
      <c r="CH254" s="66"/>
      <c r="CI254" s="68"/>
      <c r="CJ254" s="74"/>
      <c r="CK254" s="22"/>
    </row>
    <row r="255" spans="2:89" ht="15" customHeight="1" x14ac:dyDescent="0.2">
      <c r="B255" s="1"/>
      <c r="C255" s="12"/>
      <c r="D255" s="17"/>
      <c r="E255" s="19"/>
      <c r="F255" s="74"/>
      <c r="G255" s="1"/>
      <c r="H255" s="1"/>
      <c r="I255" s="22"/>
      <c r="J255" s="74"/>
      <c r="K255" s="1"/>
      <c r="L255" s="1"/>
      <c r="M255" s="22"/>
      <c r="N255" s="74"/>
      <c r="O255" s="1"/>
      <c r="P255" s="1"/>
      <c r="Q255" s="22"/>
      <c r="R255" s="74"/>
      <c r="S255" s="22"/>
      <c r="T255" s="74"/>
      <c r="U255" s="22"/>
      <c r="V255" s="74"/>
      <c r="W255" s="22"/>
      <c r="X255" s="74"/>
      <c r="Y255" s="22"/>
      <c r="Z255" s="74"/>
      <c r="AA255" s="22"/>
      <c r="AB255" s="74"/>
      <c r="AC255" s="22"/>
      <c r="AD255" s="74"/>
      <c r="AE255" s="22"/>
      <c r="AF255" s="74"/>
      <c r="AG255" s="22"/>
      <c r="AH255" s="74"/>
      <c r="AI255" s="22"/>
      <c r="AJ255" s="74"/>
      <c r="AK255" s="22"/>
      <c r="AL255" s="74"/>
      <c r="AM255" s="22"/>
      <c r="AN255" s="74"/>
      <c r="AO255" s="22"/>
      <c r="AP255" s="74"/>
      <c r="AQ255" s="22"/>
      <c r="AR255" s="74"/>
      <c r="AS255" s="22"/>
      <c r="AT255" s="74"/>
      <c r="AU255" s="22"/>
      <c r="AV255" s="74"/>
      <c r="AW255" s="22"/>
      <c r="AX255" s="74"/>
      <c r="AY255" s="22"/>
      <c r="AZ255" s="74"/>
      <c r="BA255" s="22"/>
      <c r="BB255" s="74"/>
      <c r="BC255" s="22"/>
      <c r="BD255" s="74"/>
      <c r="BE255" s="22"/>
      <c r="BF255" s="74"/>
      <c r="BG255" s="22"/>
      <c r="BH255" s="74"/>
      <c r="BI255" s="1"/>
      <c r="BJ255" s="1"/>
      <c r="BK255" s="22"/>
      <c r="BL255" s="74"/>
      <c r="BM255" s="22"/>
      <c r="BN255" s="74"/>
      <c r="BO255" s="22"/>
      <c r="BP255" s="74"/>
      <c r="BQ255" s="22"/>
      <c r="BR255" s="74"/>
      <c r="BS255" s="22"/>
      <c r="BT255" s="74"/>
      <c r="BU255" s="22"/>
      <c r="BV255" s="74"/>
      <c r="BW255" s="22"/>
      <c r="BX255" s="74"/>
      <c r="BY255" s="22"/>
      <c r="BZ255" s="74"/>
      <c r="CA255" s="22"/>
      <c r="CB255" s="74"/>
      <c r="CC255" s="22"/>
      <c r="CD255" s="66"/>
      <c r="CE255" s="66"/>
      <c r="CF255" s="67"/>
      <c r="CG255" s="66"/>
      <c r="CH255" s="66"/>
      <c r="CI255" s="68"/>
      <c r="CJ255" s="74"/>
      <c r="CK255" s="22"/>
    </row>
    <row r="256" spans="2:89" ht="15" customHeight="1" x14ac:dyDescent="0.2">
      <c r="B256" s="1"/>
      <c r="C256" s="12"/>
      <c r="D256" s="17"/>
      <c r="E256" s="19"/>
      <c r="F256" s="74"/>
      <c r="G256" s="1"/>
      <c r="H256" s="1"/>
      <c r="I256" s="22"/>
      <c r="J256" s="74"/>
      <c r="K256" s="1"/>
      <c r="L256" s="1"/>
      <c r="M256" s="22"/>
      <c r="N256" s="74"/>
      <c r="O256" s="1"/>
      <c r="P256" s="1"/>
      <c r="Q256" s="22"/>
      <c r="R256" s="74"/>
      <c r="S256" s="22"/>
      <c r="T256" s="74"/>
      <c r="U256" s="22"/>
      <c r="V256" s="74"/>
      <c r="W256" s="22"/>
      <c r="X256" s="74"/>
      <c r="Y256" s="22"/>
      <c r="Z256" s="74"/>
      <c r="AA256" s="22"/>
      <c r="AB256" s="74"/>
      <c r="AC256" s="22"/>
      <c r="AD256" s="74"/>
      <c r="AE256" s="22"/>
      <c r="AF256" s="74"/>
      <c r="AG256" s="22"/>
      <c r="AH256" s="74"/>
      <c r="AI256" s="22"/>
      <c r="AJ256" s="74"/>
      <c r="AK256" s="22"/>
      <c r="AL256" s="74"/>
      <c r="AM256" s="22"/>
      <c r="AN256" s="74"/>
      <c r="AO256" s="22"/>
      <c r="AP256" s="74"/>
      <c r="AQ256" s="22"/>
      <c r="AR256" s="74"/>
      <c r="AS256" s="22"/>
      <c r="AT256" s="74"/>
      <c r="AU256" s="22"/>
      <c r="AV256" s="74"/>
      <c r="AW256" s="22"/>
      <c r="AX256" s="74"/>
      <c r="AY256" s="22"/>
      <c r="AZ256" s="74"/>
      <c r="BA256" s="22"/>
      <c r="BB256" s="74"/>
      <c r="BC256" s="22"/>
      <c r="BD256" s="74"/>
      <c r="BE256" s="22"/>
      <c r="BF256" s="74"/>
      <c r="BG256" s="22"/>
      <c r="BH256" s="74"/>
      <c r="BI256" s="1"/>
      <c r="BJ256" s="1"/>
      <c r="BK256" s="22"/>
      <c r="BL256" s="74"/>
      <c r="BM256" s="22"/>
      <c r="BN256" s="74"/>
      <c r="BO256" s="22"/>
      <c r="BP256" s="74"/>
      <c r="BQ256" s="22"/>
      <c r="BR256" s="74"/>
      <c r="BS256" s="22"/>
      <c r="BT256" s="74"/>
      <c r="BU256" s="22"/>
      <c r="BV256" s="74"/>
      <c r="BW256" s="22"/>
      <c r="BX256" s="74"/>
      <c r="BY256" s="22"/>
      <c r="BZ256" s="74"/>
      <c r="CA256" s="22"/>
      <c r="CB256" s="74"/>
      <c r="CC256" s="22"/>
      <c r="CD256" s="66"/>
      <c r="CE256" s="66"/>
      <c r="CF256" s="67"/>
      <c r="CG256" s="66"/>
      <c r="CH256" s="66"/>
      <c r="CI256" s="68"/>
      <c r="CJ256" s="74"/>
      <c r="CK256" s="22"/>
    </row>
    <row r="257" spans="2:89" ht="15" customHeight="1" x14ac:dyDescent="0.2">
      <c r="B257" s="1"/>
      <c r="C257" s="12"/>
      <c r="D257" s="17"/>
      <c r="E257" s="19"/>
      <c r="F257" s="74"/>
      <c r="G257" s="1"/>
      <c r="H257" s="1"/>
      <c r="I257" s="22"/>
      <c r="J257" s="74"/>
      <c r="K257" s="1"/>
      <c r="L257" s="1"/>
      <c r="M257" s="22"/>
      <c r="N257" s="74"/>
      <c r="O257" s="1"/>
      <c r="P257" s="1"/>
      <c r="Q257" s="22"/>
      <c r="R257" s="74"/>
      <c r="S257" s="22"/>
      <c r="T257" s="74"/>
      <c r="U257" s="22"/>
      <c r="V257" s="74"/>
      <c r="W257" s="22"/>
      <c r="X257" s="74"/>
      <c r="Y257" s="22"/>
      <c r="Z257" s="74"/>
      <c r="AA257" s="22"/>
      <c r="AB257" s="74"/>
      <c r="AC257" s="22"/>
      <c r="AD257" s="74"/>
      <c r="AE257" s="22"/>
      <c r="AF257" s="74"/>
      <c r="AG257" s="22"/>
      <c r="AH257" s="74"/>
      <c r="AI257" s="22"/>
      <c r="AJ257" s="74"/>
      <c r="AK257" s="22"/>
      <c r="AL257" s="74"/>
      <c r="AM257" s="22"/>
      <c r="AN257" s="74"/>
      <c r="AO257" s="22"/>
      <c r="AP257" s="74"/>
      <c r="AQ257" s="22"/>
      <c r="AR257" s="74"/>
      <c r="AS257" s="22"/>
      <c r="AT257" s="74"/>
      <c r="AU257" s="22"/>
      <c r="AV257" s="74"/>
      <c r="AW257" s="22"/>
      <c r="AX257" s="74"/>
      <c r="AY257" s="22"/>
      <c r="AZ257" s="74"/>
      <c r="BA257" s="22"/>
      <c r="BB257" s="74"/>
      <c r="BC257" s="22"/>
      <c r="BD257" s="74"/>
      <c r="BE257" s="22"/>
      <c r="BF257" s="74"/>
      <c r="BG257" s="22"/>
      <c r="BH257" s="74"/>
      <c r="BI257" s="1"/>
      <c r="BJ257" s="1"/>
      <c r="BK257" s="22"/>
      <c r="BL257" s="74"/>
      <c r="BM257" s="22"/>
      <c r="BN257" s="74"/>
      <c r="BO257" s="22"/>
      <c r="BP257" s="74"/>
      <c r="BQ257" s="22"/>
      <c r="BR257" s="74"/>
      <c r="BS257" s="22"/>
      <c r="BT257" s="74"/>
      <c r="BU257" s="22"/>
      <c r="BV257" s="74"/>
      <c r="BW257" s="22"/>
      <c r="BX257" s="74"/>
      <c r="BY257" s="22"/>
      <c r="BZ257" s="74"/>
      <c r="CA257" s="22"/>
      <c r="CB257" s="74"/>
      <c r="CC257" s="22"/>
      <c r="CD257" s="66"/>
      <c r="CE257" s="66"/>
      <c r="CF257" s="67"/>
      <c r="CG257" s="66"/>
      <c r="CH257" s="66"/>
      <c r="CI257" s="68"/>
      <c r="CJ257" s="74"/>
      <c r="CK257" s="22"/>
    </row>
    <row r="258" spans="2:89" ht="15" customHeight="1" x14ac:dyDescent="0.2">
      <c r="B258" s="1"/>
      <c r="C258" s="12"/>
      <c r="D258" s="17"/>
      <c r="E258" s="19"/>
      <c r="F258" s="74"/>
      <c r="G258" s="1"/>
      <c r="H258" s="1"/>
      <c r="I258" s="22"/>
      <c r="J258" s="74"/>
      <c r="K258" s="1"/>
      <c r="L258" s="1"/>
      <c r="M258" s="22"/>
      <c r="N258" s="74"/>
      <c r="O258" s="1"/>
      <c r="P258" s="1"/>
      <c r="Q258" s="22"/>
      <c r="R258" s="74"/>
      <c r="S258" s="22"/>
      <c r="T258" s="74"/>
      <c r="U258" s="22"/>
      <c r="V258" s="74"/>
      <c r="W258" s="22"/>
      <c r="X258" s="74"/>
      <c r="Y258" s="22"/>
      <c r="Z258" s="74"/>
      <c r="AA258" s="22"/>
      <c r="AB258" s="74"/>
      <c r="AC258" s="22"/>
      <c r="AD258" s="74"/>
      <c r="AE258" s="22"/>
      <c r="AF258" s="74"/>
      <c r="AG258" s="22"/>
      <c r="AH258" s="74"/>
      <c r="AI258" s="22"/>
      <c r="AJ258" s="74"/>
      <c r="AK258" s="22"/>
      <c r="AL258" s="74"/>
      <c r="AM258" s="22"/>
      <c r="AN258" s="74"/>
      <c r="AO258" s="22"/>
      <c r="AP258" s="74"/>
      <c r="AQ258" s="22"/>
      <c r="AR258" s="74"/>
      <c r="AS258" s="22"/>
      <c r="AT258" s="74"/>
      <c r="AU258" s="22"/>
      <c r="AV258" s="74"/>
      <c r="AW258" s="22"/>
      <c r="AX258" s="74"/>
      <c r="AY258" s="22"/>
      <c r="AZ258" s="74"/>
      <c r="BA258" s="22"/>
      <c r="BB258" s="74"/>
      <c r="BC258" s="22"/>
      <c r="BD258" s="74"/>
      <c r="BE258" s="22"/>
      <c r="BF258" s="74"/>
      <c r="BG258" s="22"/>
      <c r="BH258" s="74"/>
      <c r="BI258" s="1"/>
      <c r="BJ258" s="1"/>
      <c r="BK258" s="22"/>
      <c r="BL258" s="74"/>
      <c r="BM258" s="22"/>
      <c r="BN258" s="74"/>
      <c r="BO258" s="22"/>
      <c r="BP258" s="74"/>
      <c r="BQ258" s="22"/>
      <c r="BR258" s="74"/>
      <c r="BS258" s="22"/>
      <c r="BT258" s="74"/>
      <c r="BU258" s="22"/>
      <c r="BV258" s="74"/>
      <c r="BW258" s="22"/>
      <c r="BX258" s="74"/>
      <c r="BY258" s="22"/>
      <c r="BZ258" s="74"/>
      <c r="CA258" s="22"/>
      <c r="CB258" s="74"/>
      <c r="CC258" s="22"/>
      <c r="CD258" s="66"/>
      <c r="CE258" s="66"/>
      <c r="CF258" s="67"/>
      <c r="CG258" s="66"/>
      <c r="CH258" s="66"/>
      <c r="CI258" s="68"/>
      <c r="CJ258" s="74"/>
      <c r="CK258" s="22"/>
    </row>
    <row r="259" spans="2:89" ht="15" customHeight="1" x14ac:dyDescent="0.2">
      <c r="B259" s="1"/>
      <c r="C259" s="12"/>
      <c r="D259" s="17"/>
      <c r="E259" s="19"/>
      <c r="F259" s="74"/>
      <c r="G259" s="1"/>
      <c r="H259" s="1"/>
      <c r="I259" s="22"/>
      <c r="J259" s="74"/>
      <c r="K259" s="1"/>
      <c r="L259" s="1"/>
      <c r="M259" s="22"/>
      <c r="N259" s="74"/>
      <c r="O259" s="1"/>
      <c r="P259" s="1"/>
      <c r="Q259" s="22"/>
      <c r="R259" s="74"/>
      <c r="S259" s="22"/>
      <c r="T259" s="74"/>
      <c r="U259" s="22"/>
      <c r="V259" s="74"/>
      <c r="W259" s="22"/>
      <c r="X259" s="74"/>
      <c r="Y259" s="22"/>
      <c r="Z259" s="74"/>
      <c r="AA259" s="22"/>
      <c r="AB259" s="74"/>
      <c r="AC259" s="22"/>
      <c r="AD259" s="74"/>
      <c r="AE259" s="22"/>
      <c r="AF259" s="74"/>
      <c r="AG259" s="22"/>
      <c r="AH259" s="74"/>
      <c r="AI259" s="22"/>
      <c r="AJ259" s="74"/>
      <c r="AK259" s="22"/>
      <c r="AL259" s="74"/>
      <c r="AM259" s="22"/>
      <c r="AN259" s="74"/>
      <c r="AO259" s="22"/>
      <c r="AP259" s="74"/>
      <c r="AQ259" s="22"/>
      <c r="AR259" s="74"/>
      <c r="AS259" s="22"/>
      <c r="AT259" s="74"/>
      <c r="AU259" s="22"/>
      <c r="AV259" s="74"/>
      <c r="AW259" s="22"/>
      <c r="AX259" s="74"/>
      <c r="AY259" s="22"/>
      <c r="AZ259" s="74"/>
      <c r="BA259" s="22"/>
      <c r="BB259" s="74"/>
      <c r="BC259" s="22"/>
      <c r="BD259" s="74"/>
      <c r="BE259" s="22"/>
      <c r="BF259" s="74"/>
      <c r="BG259" s="22"/>
      <c r="BH259" s="74"/>
      <c r="BI259" s="1"/>
      <c r="BJ259" s="1"/>
      <c r="BK259" s="22"/>
      <c r="BL259" s="74"/>
      <c r="BM259" s="22"/>
      <c r="BN259" s="74"/>
      <c r="BO259" s="22"/>
      <c r="BP259" s="74"/>
      <c r="BQ259" s="22"/>
      <c r="BR259" s="74"/>
      <c r="BS259" s="22"/>
      <c r="BT259" s="74"/>
      <c r="BU259" s="22"/>
      <c r="BV259" s="74"/>
      <c r="BW259" s="22"/>
      <c r="BX259" s="74"/>
      <c r="BY259" s="22"/>
      <c r="BZ259" s="74"/>
      <c r="CA259" s="22"/>
      <c r="CB259" s="74"/>
      <c r="CC259" s="22"/>
      <c r="CD259" s="66"/>
      <c r="CE259" s="66"/>
      <c r="CF259" s="67"/>
      <c r="CG259" s="66"/>
      <c r="CH259" s="66"/>
      <c r="CI259" s="68"/>
      <c r="CJ259" s="74"/>
      <c r="CK259" s="22"/>
    </row>
    <row r="260" spans="2:89" ht="15" customHeight="1" x14ac:dyDescent="0.2">
      <c r="B260" s="1"/>
      <c r="C260" s="12"/>
      <c r="D260" s="17"/>
      <c r="E260" s="19"/>
      <c r="F260" s="74"/>
      <c r="G260" s="1"/>
      <c r="H260" s="1"/>
      <c r="I260" s="22"/>
      <c r="J260" s="74"/>
      <c r="K260" s="1"/>
      <c r="L260" s="1"/>
      <c r="M260" s="22"/>
      <c r="N260" s="74"/>
      <c r="O260" s="1"/>
      <c r="P260" s="1"/>
      <c r="Q260" s="22"/>
      <c r="R260" s="74"/>
      <c r="S260" s="22"/>
      <c r="T260" s="74"/>
      <c r="U260" s="22"/>
      <c r="V260" s="74"/>
      <c r="W260" s="22"/>
      <c r="X260" s="74"/>
      <c r="Y260" s="22"/>
      <c r="Z260" s="74"/>
      <c r="AA260" s="22"/>
      <c r="AB260" s="74"/>
      <c r="AC260" s="22"/>
      <c r="AD260" s="74"/>
      <c r="AE260" s="22"/>
      <c r="AF260" s="74"/>
      <c r="AG260" s="22"/>
      <c r="AH260" s="74"/>
      <c r="AI260" s="22"/>
      <c r="AJ260" s="74"/>
      <c r="AK260" s="22"/>
      <c r="AL260" s="74"/>
      <c r="AM260" s="22"/>
      <c r="AN260" s="74"/>
      <c r="AO260" s="22"/>
      <c r="AP260" s="74"/>
      <c r="AQ260" s="22"/>
      <c r="AR260" s="74"/>
      <c r="AS260" s="22"/>
      <c r="AT260" s="74"/>
      <c r="AU260" s="22"/>
      <c r="AV260" s="74"/>
      <c r="AW260" s="22"/>
      <c r="AX260" s="74"/>
      <c r="AY260" s="22"/>
      <c r="AZ260" s="74"/>
      <c r="BA260" s="22"/>
      <c r="BB260" s="74"/>
      <c r="BC260" s="22"/>
      <c r="BD260" s="74"/>
      <c r="BE260" s="22"/>
      <c r="BF260" s="74"/>
      <c r="BG260" s="22"/>
      <c r="BH260" s="74"/>
      <c r="BI260" s="1"/>
      <c r="BJ260" s="1"/>
      <c r="BK260" s="22"/>
      <c r="BL260" s="74"/>
      <c r="BM260" s="22"/>
      <c r="BN260" s="74"/>
      <c r="BO260" s="22"/>
      <c r="BP260" s="74"/>
      <c r="BQ260" s="22"/>
      <c r="BR260" s="74"/>
      <c r="BS260" s="22"/>
      <c r="BT260" s="74"/>
      <c r="BU260" s="22"/>
      <c r="BV260" s="74"/>
      <c r="BW260" s="22"/>
      <c r="BX260" s="74"/>
      <c r="BY260" s="22"/>
      <c r="BZ260" s="74"/>
      <c r="CA260" s="22"/>
      <c r="CB260" s="74"/>
      <c r="CC260" s="22"/>
      <c r="CD260" s="66"/>
      <c r="CE260" s="66"/>
      <c r="CF260" s="67"/>
      <c r="CG260" s="66"/>
      <c r="CH260" s="66"/>
      <c r="CI260" s="68"/>
      <c r="CJ260" s="74"/>
      <c r="CK260" s="22"/>
    </row>
    <row r="261" spans="2:89" ht="15" customHeight="1" x14ac:dyDescent="0.2">
      <c r="B261" s="1"/>
      <c r="C261" s="12"/>
      <c r="D261" s="17"/>
      <c r="E261" s="19"/>
      <c r="F261" s="74"/>
      <c r="G261" s="1"/>
      <c r="H261" s="1"/>
      <c r="I261" s="22"/>
      <c r="J261" s="74"/>
      <c r="K261" s="1"/>
      <c r="L261" s="1"/>
      <c r="M261" s="22"/>
      <c r="N261" s="74"/>
      <c r="O261" s="1"/>
      <c r="P261" s="1"/>
      <c r="Q261" s="22"/>
      <c r="R261" s="74"/>
      <c r="S261" s="22"/>
      <c r="T261" s="74"/>
      <c r="U261" s="22"/>
      <c r="V261" s="74"/>
      <c r="W261" s="22"/>
      <c r="X261" s="74"/>
      <c r="Y261" s="22"/>
      <c r="Z261" s="74"/>
      <c r="AA261" s="22"/>
      <c r="AB261" s="74"/>
      <c r="AC261" s="22"/>
      <c r="AD261" s="74"/>
      <c r="AE261" s="22"/>
      <c r="AF261" s="74"/>
      <c r="AG261" s="22"/>
      <c r="AH261" s="74"/>
      <c r="AI261" s="22"/>
      <c r="AJ261" s="74"/>
      <c r="AK261" s="22"/>
      <c r="AL261" s="74"/>
      <c r="AM261" s="22"/>
      <c r="AN261" s="74"/>
      <c r="AO261" s="22"/>
      <c r="AP261" s="74"/>
      <c r="AQ261" s="22"/>
      <c r="AR261" s="74"/>
      <c r="AS261" s="22"/>
      <c r="AT261" s="74"/>
      <c r="AU261" s="22"/>
      <c r="AV261" s="74"/>
      <c r="AW261" s="22"/>
      <c r="AX261" s="74"/>
      <c r="AY261" s="22"/>
      <c r="AZ261" s="74"/>
      <c r="BA261" s="22"/>
      <c r="BB261" s="74"/>
      <c r="BC261" s="22"/>
      <c r="BD261" s="74"/>
      <c r="BE261" s="22"/>
      <c r="BF261" s="74"/>
      <c r="BG261" s="22"/>
      <c r="BH261" s="74"/>
      <c r="BI261" s="1"/>
      <c r="BJ261" s="1"/>
      <c r="BK261" s="22"/>
      <c r="BL261" s="74"/>
      <c r="BM261" s="22"/>
      <c r="BN261" s="74"/>
      <c r="BO261" s="22"/>
      <c r="BP261" s="74"/>
      <c r="BQ261" s="22"/>
      <c r="BR261" s="74"/>
      <c r="BS261" s="22"/>
      <c r="BT261" s="74"/>
      <c r="BU261" s="22"/>
      <c r="BV261" s="74"/>
      <c r="BW261" s="22"/>
      <c r="BX261" s="74"/>
      <c r="BY261" s="22"/>
      <c r="BZ261" s="74"/>
      <c r="CA261" s="22"/>
      <c r="CB261" s="74"/>
      <c r="CC261" s="22"/>
      <c r="CD261" s="66"/>
      <c r="CE261" s="66"/>
      <c r="CF261" s="67"/>
      <c r="CG261" s="66"/>
      <c r="CH261" s="66"/>
      <c r="CI261" s="68"/>
      <c r="CJ261" s="74"/>
      <c r="CK261" s="22"/>
    </row>
    <row r="262" spans="2:89" ht="15" customHeight="1" x14ac:dyDescent="0.2">
      <c r="B262" s="1"/>
      <c r="C262" s="12"/>
      <c r="D262" s="17"/>
      <c r="E262" s="19"/>
      <c r="F262" s="74"/>
      <c r="G262" s="1"/>
      <c r="H262" s="1"/>
      <c r="I262" s="22"/>
      <c r="J262" s="74"/>
      <c r="K262" s="1"/>
      <c r="L262" s="1"/>
      <c r="M262" s="22"/>
      <c r="N262" s="74"/>
      <c r="O262" s="1"/>
      <c r="P262" s="1"/>
      <c r="Q262" s="22"/>
      <c r="R262" s="74"/>
      <c r="S262" s="22"/>
      <c r="T262" s="74"/>
      <c r="U262" s="22"/>
      <c r="V262" s="74"/>
      <c r="W262" s="22"/>
      <c r="X262" s="74"/>
      <c r="Y262" s="22"/>
      <c r="Z262" s="74"/>
      <c r="AA262" s="22"/>
      <c r="AB262" s="74"/>
      <c r="AC262" s="22"/>
      <c r="AD262" s="74"/>
      <c r="AE262" s="22"/>
      <c r="AF262" s="74"/>
      <c r="AG262" s="22"/>
      <c r="AH262" s="74"/>
      <c r="AI262" s="22"/>
      <c r="AJ262" s="74"/>
      <c r="AK262" s="22"/>
      <c r="AL262" s="74"/>
      <c r="AM262" s="22"/>
      <c r="AN262" s="74"/>
      <c r="AO262" s="22"/>
      <c r="AP262" s="74"/>
      <c r="AQ262" s="22"/>
      <c r="AR262" s="74"/>
      <c r="AS262" s="22"/>
      <c r="AT262" s="74"/>
      <c r="AU262" s="22"/>
      <c r="AV262" s="74"/>
      <c r="AW262" s="22"/>
      <c r="AX262" s="74"/>
      <c r="AY262" s="22"/>
      <c r="AZ262" s="74"/>
      <c r="BA262" s="22"/>
      <c r="BB262" s="74"/>
      <c r="BC262" s="22"/>
      <c r="BD262" s="74"/>
      <c r="BE262" s="22"/>
      <c r="BF262" s="74"/>
      <c r="BG262" s="22"/>
      <c r="BH262" s="74"/>
      <c r="BI262" s="1"/>
      <c r="BJ262" s="1"/>
      <c r="BK262" s="22"/>
      <c r="BL262" s="74"/>
      <c r="BM262" s="22"/>
      <c r="BN262" s="74"/>
      <c r="BO262" s="22"/>
      <c r="BP262" s="74"/>
      <c r="BQ262" s="22"/>
      <c r="BR262" s="74"/>
      <c r="BS262" s="22"/>
      <c r="BT262" s="74"/>
      <c r="BU262" s="22"/>
      <c r="BV262" s="74"/>
      <c r="BW262" s="22"/>
      <c r="BX262" s="74"/>
      <c r="BY262" s="22"/>
      <c r="BZ262" s="74"/>
      <c r="CA262" s="22"/>
      <c r="CB262" s="74"/>
      <c r="CC262" s="22"/>
      <c r="CD262" s="66"/>
      <c r="CE262" s="66"/>
      <c r="CF262" s="67"/>
      <c r="CG262" s="66"/>
      <c r="CH262" s="66"/>
      <c r="CI262" s="68"/>
      <c r="CJ262" s="74"/>
      <c r="CK262" s="22"/>
    </row>
    <row r="263" spans="2:89" ht="15" customHeight="1" x14ac:dyDescent="0.2">
      <c r="B263" s="1"/>
      <c r="C263" s="12"/>
      <c r="D263" s="17"/>
      <c r="E263" s="19"/>
      <c r="F263" s="74"/>
      <c r="G263" s="1"/>
      <c r="H263" s="1"/>
      <c r="I263" s="22"/>
      <c r="J263" s="74"/>
      <c r="K263" s="1"/>
      <c r="L263" s="1"/>
      <c r="M263" s="22"/>
      <c r="N263" s="74"/>
      <c r="O263" s="1"/>
      <c r="P263" s="1"/>
      <c r="Q263" s="22"/>
      <c r="R263" s="74"/>
      <c r="S263" s="22"/>
      <c r="T263" s="74"/>
      <c r="U263" s="22"/>
      <c r="V263" s="74"/>
      <c r="W263" s="22"/>
      <c r="X263" s="74"/>
      <c r="Y263" s="22"/>
      <c r="Z263" s="74"/>
      <c r="AA263" s="22"/>
      <c r="AB263" s="74"/>
      <c r="AC263" s="22"/>
      <c r="AD263" s="74"/>
      <c r="AE263" s="22"/>
      <c r="AF263" s="74"/>
      <c r="AG263" s="22"/>
      <c r="AH263" s="74"/>
      <c r="AI263" s="22"/>
      <c r="AJ263" s="74"/>
      <c r="AK263" s="22"/>
      <c r="AL263" s="74"/>
      <c r="AM263" s="22"/>
      <c r="AN263" s="74"/>
      <c r="AO263" s="22"/>
      <c r="AP263" s="74"/>
      <c r="AQ263" s="22"/>
      <c r="AR263" s="74"/>
      <c r="AS263" s="22"/>
      <c r="AT263" s="74"/>
      <c r="AU263" s="22"/>
      <c r="AV263" s="74"/>
      <c r="AW263" s="22"/>
      <c r="AX263" s="74"/>
      <c r="AY263" s="22"/>
      <c r="AZ263" s="74"/>
      <c r="BA263" s="22"/>
      <c r="BB263" s="74"/>
      <c r="BC263" s="22"/>
      <c r="BD263" s="74"/>
      <c r="BE263" s="22"/>
      <c r="BF263" s="74"/>
      <c r="BG263" s="22"/>
      <c r="BH263" s="74"/>
      <c r="BI263" s="1"/>
      <c r="BJ263" s="1"/>
      <c r="BK263" s="22"/>
      <c r="BL263" s="74"/>
      <c r="BM263" s="22"/>
      <c r="BN263" s="74"/>
      <c r="BO263" s="22"/>
      <c r="BP263" s="74"/>
      <c r="BQ263" s="22"/>
      <c r="BR263" s="74"/>
      <c r="BS263" s="22"/>
      <c r="BT263" s="74"/>
      <c r="BU263" s="22"/>
      <c r="BV263" s="74"/>
      <c r="BW263" s="22"/>
      <c r="BX263" s="74"/>
      <c r="BY263" s="22"/>
      <c r="BZ263" s="74"/>
      <c r="CA263" s="22"/>
      <c r="CB263" s="74"/>
      <c r="CC263" s="22"/>
      <c r="CD263" s="66"/>
      <c r="CE263" s="66"/>
      <c r="CF263" s="67"/>
      <c r="CG263" s="66"/>
      <c r="CH263" s="66"/>
      <c r="CI263" s="68"/>
      <c r="CJ263" s="74"/>
      <c r="CK263" s="22"/>
    </row>
    <row r="264" spans="2:89" ht="15" customHeight="1" x14ac:dyDescent="0.2">
      <c r="B264" s="1"/>
      <c r="C264" s="12"/>
      <c r="D264" s="17"/>
      <c r="E264" s="19"/>
      <c r="F264" s="74"/>
      <c r="G264" s="1"/>
      <c r="H264" s="1"/>
      <c r="I264" s="22"/>
      <c r="J264" s="74"/>
      <c r="K264" s="1"/>
      <c r="L264" s="1"/>
      <c r="M264" s="22"/>
      <c r="N264" s="74"/>
      <c r="O264" s="1"/>
      <c r="P264" s="1"/>
      <c r="Q264" s="22"/>
      <c r="R264" s="74"/>
      <c r="S264" s="22"/>
      <c r="T264" s="74"/>
      <c r="U264" s="22"/>
      <c r="V264" s="74"/>
      <c r="W264" s="22"/>
      <c r="X264" s="74"/>
      <c r="Y264" s="22"/>
      <c r="Z264" s="74"/>
      <c r="AA264" s="22"/>
      <c r="AB264" s="74"/>
      <c r="AC264" s="22"/>
      <c r="AD264" s="74"/>
      <c r="AE264" s="22"/>
      <c r="AF264" s="74"/>
      <c r="AG264" s="22"/>
      <c r="AH264" s="74"/>
      <c r="AI264" s="22"/>
      <c r="AJ264" s="74"/>
      <c r="AK264" s="22"/>
      <c r="AL264" s="74"/>
      <c r="AM264" s="22"/>
      <c r="AN264" s="74"/>
      <c r="AO264" s="22"/>
      <c r="AP264" s="74"/>
      <c r="AQ264" s="22"/>
      <c r="AR264" s="74"/>
      <c r="AS264" s="22"/>
      <c r="AT264" s="74"/>
      <c r="AU264" s="22"/>
      <c r="AV264" s="74"/>
      <c r="AW264" s="22"/>
      <c r="AX264" s="74"/>
      <c r="AY264" s="22"/>
      <c r="AZ264" s="74"/>
      <c r="BA264" s="22"/>
      <c r="BB264" s="74"/>
      <c r="BC264" s="22"/>
      <c r="BD264" s="74"/>
      <c r="BE264" s="22"/>
      <c r="BF264" s="74"/>
      <c r="BG264" s="22"/>
      <c r="BH264" s="74"/>
      <c r="BI264" s="1"/>
      <c r="BJ264" s="1"/>
      <c r="BK264" s="22"/>
      <c r="BL264" s="74"/>
      <c r="BM264" s="22"/>
      <c r="BN264" s="74"/>
      <c r="BO264" s="22"/>
      <c r="BP264" s="74"/>
      <c r="BQ264" s="22"/>
      <c r="BR264" s="74"/>
      <c r="BS264" s="22"/>
      <c r="BT264" s="74"/>
      <c r="BU264" s="22"/>
      <c r="BV264" s="74"/>
      <c r="BW264" s="22"/>
      <c r="BX264" s="74"/>
      <c r="BY264" s="22"/>
      <c r="BZ264" s="74"/>
      <c r="CA264" s="22"/>
      <c r="CB264" s="74"/>
      <c r="CC264" s="22"/>
      <c r="CD264" s="66"/>
      <c r="CE264" s="66"/>
      <c r="CF264" s="67"/>
      <c r="CG264" s="66"/>
      <c r="CH264" s="66"/>
      <c r="CI264" s="68"/>
      <c r="CJ264" s="74"/>
      <c r="CK264" s="22"/>
    </row>
    <row r="265" spans="2:89" ht="15" customHeight="1" x14ac:dyDescent="0.2">
      <c r="B265" s="1"/>
      <c r="C265" s="12"/>
      <c r="D265" s="17"/>
      <c r="E265" s="19"/>
      <c r="F265" s="74"/>
      <c r="G265" s="1"/>
      <c r="H265" s="1"/>
      <c r="I265" s="22"/>
      <c r="J265" s="74"/>
      <c r="K265" s="1"/>
      <c r="L265" s="1"/>
      <c r="M265" s="22"/>
      <c r="N265" s="74"/>
      <c r="O265" s="1"/>
      <c r="P265" s="1"/>
      <c r="Q265" s="22"/>
      <c r="R265" s="74"/>
      <c r="S265" s="22"/>
      <c r="T265" s="74"/>
      <c r="U265" s="22"/>
      <c r="V265" s="74"/>
      <c r="W265" s="22"/>
      <c r="X265" s="74"/>
      <c r="Y265" s="22"/>
      <c r="Z265" s="74"/>
      <c r="AA265" s="22"/>
      <c r="AB265" s="74"/>
      <c r="AC265" s="22"/>
      <c r="AD265" s="74"/>
      <c r="AE265" s="22"/>
      <c r="AF265" s="74"/>
      <c r="AG265" s="22"/>
      <c r="AH265" s="74"/>
      <c r="AI265" s="22"/>
      <c r="AJ265" s="74"/>
      <c r="AK265" s="22"/>
      <c r="AL265" s="74"/>
      <c r="AM265" s="22"/>
      <c r="AN265" s="74"/>
      <c r="AO265" s="22"/>
      <c r="AP265" s="74"/>
      <c r="AQ265" s="22"/>
      <c r="AR265" s="74"/>
      <c r="AS265" s="22"/>
      <c r="AT265" s="74"/>
      <c r="AU265" s="22"/>
      <c r="AV265" s="74"/>
      <c r="AW265" s="22"/>
      <c r="AX265" s="74"/>
      <c r="AY265" s="22"/>
      <c r="AZ265" s="74"/>
      <c r="BA265" s="22"/>
      <c r="BB265" s="74"/>
      <c r="BC265" s="22"/>
      <c r="BD265" s="74"/>
      <c r="BE265" s="22"/>
      <c r="BF265" s="74"/>
      <c r="BG265" s="22"/>
      <c r="BH265" s="74"/>
      <c r="BI265" s="1"/>
      <c r="BJ265" s="1"/>
      <c r="BK265" s="22"/>
      <c r="BL265" s="74"/>
      <c r="BM265" s="22"/>
      <c r="BN265" s="74"/>
      <c r="BO265" s="22"/>
      <c r="BP265" s="74"/>
      <c r="BQ265" s="22"/>
      <c r="BR265" s="74"/>
      <c r="BS265" s="22"/>
      <c r="BT265" s="74"/>
      <c r="BU265" s="22"/>
      <c r="BV265" s="74"/>
      <c r="BW265" s="22"/>
      <c r="BX265" s="74"/>
      <c r="BY265" s="22"/>
      <c r="BZ265" s="74"/>
      <c r="CA265" s="22"/>
      <c r="CB265" s="74"/>
      <c r="CC265" s="22"/>
      <c r="CD265" s="66"/>
      <c r="CE265" s="66"/>
      <c r="CF265" s="67"/>
      <c r="CG265" s="66"/>
      <c r="CH265" s="66"/>
      <c r="CI265" s="68"/>
      <c r="CJ265" s="74"/>
      <c r="CK265" s="22"/>
    </row>
    <row r="266" spans="2:89" ht="15" customHeight="1" x14ac:dyDescent="0.2">
      <c r="B266" s="1"/>
      <c r="C266" s="12"/>
      <c r="D266" s="17"/>
      <c r="E266" s="19"/>
      <c r="F266" s="74"/>
      <c r="G266" s="1"/>
      <c r="H266" s="1"/>
      <c r="I266" s="22"/>
      <c r="J266" s="74"/>
      <c r="K266" s="1"/>
      <c r="L266" s="1"/>
      <c r="M266" s="22"/>
      <c r="N266" s="74"/>
      <c r="O266" s="1"/>
      <c r="P266" s="1"/>
      <c r="Q266" s="22"/>
      <c r="R266" s="74"/>
      <c r="S266" s="22"/>
      <c r="T266" s="74"/>
      <c r="U266" s="22"/>
      <c r="V266" s="74"/>
      <c r="W266" s="22"/>
      <c r="X266" s="74"/>
      <c r="Y266" s="22"/>
      <c r="Z266" s="74"/>
      <c r="AA266" s="22"/>
      <c r="AB266" s="74"/>
      <c r="AC266" s="22"/>
      <c r="AD266" s="74"/>
      <c r="AE266" s="22"/>
      <c r="AF266" s="74"/>
      <c r="AG266" s="22"/>
      <c r="AH266" s="74"/>
      <c r="AI266" s="22"/>
      <c r="AJ266" s="74"/>
      <c r="AK266" s="22"/>
      <c r="AL266" s="74"/>
      <c r="AM266" s="22"/>
      <c r="AN266" s="74"/>
      <c r="AO266" s="22"/>
      <c r="AP266" s="74"/>
      <c r="AQ266" s="22"/>
      <c r="AR266" s="74"/>
      <c r="AS266" s="22"/>
      <c r="AT266" s="74"/>
      <c r="AU266" s="22"/>
      <c r="AV266" s="74"/>
      <c r="AW266" s="22"/>
      <c r="AX266" s="74"/>
      <c r="AY266" s="22"/>
      <c r="AZ266" s="74"/>
      <c r="BA266" s="22"/>
      <c r="BB266" s="74"/>
      <c r="BC266" s="22"/>
      <c r="BD266" s="74"/>
      <c r="BE266" s="22"/>
      <c r="BF266" s="74"/>
      <c r="BG266" s="22"/>
      <c r="BH266" s="74"/>
      <c r="BI266" s="1"/>
      <c r="BJ266" s="1"/>
      <c r="BK266" s="22"/>
      <c r="BL266" s="74"/>
      <c r="BM266" s="22"/>
      <c r="BN266" s="74"/>
      <c r="BO266" s="22"/>
      <c r="BP266" s="74"/>
      <c r="BQ266" s="22"/>
      <c r="BR266" s="74"/>
      <c r="BS266" s="22"/>
      <c r="BT266" s="74"/>
      <c r="BU266" s="22"/>
      <c r="BV266" s="74"/>
      <c r="BW266" s="22"/>
      <c r="BX266" s="74"/>
      <c r="BY266" s="22"/>
      <c r="BZ266" s="74"/>
      <c r="CA266" s="22"/>
      <c r="CB266" s="74"/>
      <c r="CC266" s="22"/>
      <c r="CD266" s="66"/>
      <c r="CE266" s="66"/>
      <c r="CF266" s="67"/>
      <c r="CG266" s="66"/>
      <c r="CH266" s="66"/>
      <c r="CI266" s="68"/>
      <c r="CJ266" s="74"/>
      <c r="CK266" s="22"/>
    </row>
    <row r="267" spans="2:89" ht="15" customHeight="1" x14ac:dyDescent="0.2">
      <c r="B267" s="1"/>
      <c r="C267" s="12"/>
      <c r="D267" s="17"/>
      <c r="E267" s="19"/>
      <c r="F267" s="74"/>
      <c r="G267" s="1"/>
      <c r="H267" s="1"/>
      <c r="I267" s="22"/>
      <c r="J267" s="74"/>
      <c r="K267" s="1"/>
      <c r="L267" s="1"/>
      <c r="M267" s="22"/>
      <c r="N267" s="74"/>
      <c r="O267" s="1"/>
      <c r="P267" s="1"/>
      <c r="Q267" s="22"/>
      <c r="R267" s="74"/>
      <c r="S267" s="22"/>
      <c r="T267" s="74"/>
      <c r="U267" s="22"/>
      <c r="V267" s="74"/>
      <c r="W267" s="22"/>
      <c r="X267" s="74"/>
      <c r="Y267" s="22"/>
      <c r="Z267" s="74"/>
      <c r="AA267" s="22"/>
      <c r="AB267" s="74"/>
      <c r="AC267" s="22"/>
      <c r="AD267" s="74"/>
      <c r="AE267" s="22"/>
      <c r="AF267" s="74"/>
      <c r="AG267" s="22"/>
      <c r="AH267" s="74"/>
      <c r="AI267" s="22"/>
      <c r="AJ267" s="74"/>
      <c r="AK267" s="22"/>
      <c r="AL267" s="74"/>
      <c r="AM267" s="22"/>
      <c r="AN267" s="74"/>
      <c r="AO267" s="22"/>
      <c r="AP267" s="74"/>
      <c r="AQ267" s="22"/>
      <c r="AR267" s="74"/>
      <c r="AS267" s="22"/>
      <c r="AT267" s="74"/>
      <c r="AU267" s="22"/>
      <c r="AV267" s="74"/>
      <c r="AW267" s="22"/>
      <c r="AX267" s="74"/>
      <c r="AY267" s="22"/>
      <c r="AZ267" s="74"/>
      <c r="BA267" s="22"/>
      <c r="BB267" s="74"/>
      <c r="BC267" s="22"/>
      <c r="BD267" s="74"/>
      <c r="BE267" s="22"/>
      <c r="BF267" s="74"/>
      <c r="BG267" s="22"/>
      <c r="BH267" s="74"/>
      <c r="BI267" s="1"/>
      <c r="BJ267" s="1"/>
      <c r="BK267" s="22"/>
      <c r="BL267" s="74"/>
      <c r="BM267" s="22"/>
      <c r="BN267" s="74"/>
      <c r="BO267" s="22"/>
      <c r="BP267" s="74"/>
      <c r="BQ267" s="22"/>
      <c r="BR267" s="74"/>
      <c r="BS267" s="22"/>
      <c r="BT267" s="74"/>
      <c r="BU267" s="22"/>
      <c r="BV267" s="74"/>
      <c r="BW267" s="22"/>
      <c r="BX267" s="74"/>
      <c r="BY267" s="22"/>
      <c r="BZ267" s="74"/>
      <c r="CA267" s="22"/>
      <c r="CB267" s="74"/>
      <c r="CC267" s="22"/>
      <c r="CD267" s="66"/>
      <c r="CE267" s="66"/>
      <c r="CF267" s="67"/>
      <c r="CG267" s="66"/>
      <c r="CH267" s="66"/>
      <c r="CI267" s="68"/>
      <c r="CJ267" s="74"/>
      <c r="CK267" s="22"/>
    </row>
    <row r="268" spans="2:89" ht="15" customHeight="1" x14ac:dyDescent="0.2">
      <c r="B268" s="1"/>
      <c r="C268" s="12"/>
      <c r="D268" s="17"/>
      <c r="E268" s="19"/>
      <c r="F268" s="74"/>
      <c r="G268" s="1"/>
      <c r="H268" s="1"/>
      <c r="I268" s="22"/>
      <c r="J268" s="74"/>
      <c r="K268" s="1"/>
      <c r="L268" s="1"/>
      <c r="M268" s="22"/>
      <c r="N268" s="74"/>
      <c r="O268" s="1"/>
      <c r="P268" s="1"/>
      <c r="Q268" s="22"/>
      <c r="R268" s="74"/>
      <c r="S268" s="22"/>
      <c r="T268" s="74"/>
      <c r="U268" s="22"/>
      <c r="V268" s="74"/>
      <c r="W268" s="22"/>
      <c r="X268" s="74"/>
      <c r="Y268" s="22"/>
      <c r="Z268" s="74"/>
      <c r="AA268" s="22"/>
      <c r="AB268" s="74"/>
      <c r="AC268" s="22"/>
      <c r="AD268" s="74"/>
      <c r="AE268" s="22"/>
      <c r="AF268" s="74"/>
      <c r="AG268" s="22"/>
      <c r="AH268" s="74"/>
      <c r="AI268" s="22"/>
      <c r="AJ268" s="74"/>
      <c r="AK268" s="22"/>
      <c r="AL268" s="74"/>
      <c r="AM268" s="22"/>
      <c r="AN268" s="74"/>
      <c r="AO268" s="22"/>
      <c r="AP268" s="74"/>
      <c r="AQ268" s="22"/>
      <c r="AR268" s="74"/>
      <c r="AS268" s="22"/>
      <c r="AT268" s="74"/>
      <c r="AU268" s="22"/>
      <c r="AV268" s="74"/>
      <c r="AW268" s="22"/>
      <c r="AX268" s="74"/>
      <c r="AY268" s="22"/>
      <c r="AZ268" s="74"/>
      <c r="BA268" s="22"/>
      <c r="BB268" s="74"/>
      <c r="BC268" s="22"/>
      <c r="BD268" s="74"/>
      <c r="BE268" s="22"/>
      <c r="BF268" s="74"/>
      <c r="BG268" s="22"/>
      <c r="BH268" s="74"/>
      <c r="BI268" s="1"/>
      <c r="BJ268" s="1"/>
      <c r="BK268" s="22"/>
      <c r="BL268" s="74"/>
      <c r="BM268" s="22"/>
      <c r="BN268" s="74"/>
      <c r="BO268" s="22"/>
      <c r="BP268" s="74"/>
      <c r="BQ268" s="22"/>
      <c r="BR268" s="74"/>
      <c r="BS268" s="22"/>
      <c r="BT268" s="74"/>
      <c r="BU268" s="22"/>
      <c r="BV268" s="74"/>
      <c r="BW268" s="22"/>
      <c r="BX268" s="74"/>
      <c r="BY268" s="22"/>
      <c r="BZ268" s="74"/>
      <c r="CA268" s="22"/>
      <c r="CB268" s="74"/>
      <c r="CC268" s="22"/>
      <c r="CD268" s="66"/>
      <c r="CE268" s="66"/>
      <c r="CF268" s="67"/>
      <c r="CG268" s="66"/>
      <c r="CH268" s="66"/>
      <c r="CI268" s="68"/>
      <c r="CJ268" s="74"/>
      <c r="CK268" s="22"/>
    </row>
    <row r="269" spans="2:89" ht="15" customHeight="1" x14ac:dyDescent="0.2">
      <c r="B269" s="1"/>
      <c r="C269" s="12"/>
      <c r="D269" s="17"/>
      <c r="E269" s="19"/>
      <c r="F269" s="74"/>
      <c r="G269" s="1"/>
      <c r="H269" s="1"/>
      <c r="I269" s="22"/>
      <c r="J269" s="74"/>
      <c r="K269" s="1"/>
      <c r="L269" s="1"/>
      <c r="M269" s="22"/>
      <c r="N269" s="74"/>
      <c r="O269" s="1"/>
      <c r="P269" s="1"/>
      <c r="Q269" s="22"/>
      <c r="R269" s="74"/>
      <c r="S269" s="22"/>
      <c r="T269" s="74"/>
      <c r="U269" s="22"/>
      <c r="V269" s="74"/>
      <c r="W269" s="22"/>
      <c r="X269" s="74"/>
      <c r="Y269" s="22"/>
      <c r="Z269" s="74"/>
      <c r="AA269" s="22"/>
      <c r="AB269" s="74"/>
      <c r="AC269" s="22"/>
      <c r="AD269" s="74"/>
      <c r="AE269" s="22"/>
      <c r="AF269" s="74"/>
      <c r="AG269" s="22"/>
      <c r="AH269" s="74"/>
      <c r="AI269" s="22"/>
      <c r="AJ269" s="74"/>
      <c r="AK269" s="22"/>
      <c r="AL269" s="74"/>
      <c r="AM269" s="22"/>
      <c r="AN269" s="74"/>
      <c r="AO269" s="22"/>
      <c r="AP269" s="74"/>
      <c r="AQ269" s="22"/>
      <c r="AR269" s="74"/>
      <c r="AS269" s="22"/>
      <c r="AT269" s="74"/>
      <c r="AU269" s="22"/>
      <c r="AV269" s="74"/>
      <c r="AW269" s="22"/>
      <c r="AX269" s="74"/>
      <c r="AY269" s="22"/>
      <c r="AZ269" s="74"/>
      <c r="BA269" s="22"/>
      <c r="BB269" s="74"/>
      <c r="BC269" s="22"/>
      <c r="BD269" s="74"/>
      <c r="BE269" s="22"/>
      <c r="BF269" s="74"/>
      <c r="BG269" s="22"/>
      <c r="BH269" s="74"/>
      <c r="BI269" s="1"/>
      <c r="BJ269" s="1"/>
      <c r="BK269" s="22"/>
      <c r="BL269" s="74"/>
      <c r="BM269" s="22"/>
      <c r="BN269" s="74"/>
      <c r="BO269" s="22"/>
      <c r="BP269" s="74"/>
      <c r="BQ269" s="22"/>
      <c r="BR269" s="74"/>
      <c r="BS269" s="22"/>
      <c r="BT269" s="74"/>
      <c r="BU269" s="22"/>
      <c r="BV269" s="74"/>
      <c r="BW269" s="22"/>
      <c r="BX269" s="74"/>
      <c r="BY269" s="22"/>
      <c r="BZ269" s="74"/>
      <c r="CA269" s="22"/>
      <c r="CB269" s="74"/>
      <c r="CC269" s="22"/>
      <c r="CD269" s="66"/>
      <c r="CE269" s="66"/>
      <c r="CF269" s="67"/>
      <c r="CG269" s="66"/>
      <c r="CH269" s="66"/>
      <c r="CI269" s="68"/>
      <c r="CJ269" s="74"/>
      <c r="CK269" s="22"/>
    </row>
    <row r="270" spans="2:89" ht="15" customHeight="1" x14ac:dyDescent="0.2">
      <c r="B270" s="1"/>
      <c r="C270" s="12"/>
      <c r="D270" s="17"/>
      <c r="E270" s="19"/>
      <c r="F270" s="74"/>
      <c r="G270" s="1"/>
      <c r="H270" s="1"/>
      <c r="I270" s="22"/>
      <c r="J270" s="74"/>
      <c r="K270" s="1"/>
      <c r="L270" s="1"/>
      <c r="M270" s="22"/>
      <c r="N270" s="74"/>
      <c r="O270" s="1"/>
      <c r="P270" s="1"/>
      <c r="Q270" s="22"/>
      <c r="R270" s="74"/>
      <c r="S270" s="22"/>
      <c r="T270" s="74"/>
      <c r="U270" s="22"/>
      <c r="V270" s="74"/>
      <c r="W270" s="22"/>
      <c r="X270" s="74"/>
      <c r="Y270" s="22"/>
      <c r="Z270" s="74"/>
      <c r="AA270" s="22"/>
      <c r="AB270" s="74"/>
      <c r="AC270" s="22"/>
      <c r="AD270" s="74"/>
      <c r="AE270" s="22"/>
      <c r="AF270" s="74"/>
      <c r="AG270" s="22"/>
      <c r="AH270" s="74"/>
      <c r="AI270" s="22"/>
      <c r="AJ270" s="74"/>
      <c r="AK270" s="22"/>
      <c r="AL270" s="74"/>
      <c r="AM270" s="22"/>
      <c r="AN270" s="74"/>
      <c r="AO270" s="22"/>
      <c r="AP270" s="74"/>
      <c r="AQ270" s="22"/>
      <c r="AR270" s="74"/>
      <c r="AS270" s="22"/>
      <c r="AT270" s="74"/>
      <c r="AU270" s="22"/>
      <c r="AV270" s="74"/>
      <c r="AW270" s="22"/>
      <c r="AX270" s="74"/>
      <c r="AY270" s="22"/>
      <c r="AZ270" s="74"/>
      <c r="BA270" s="22"/>
      <c r="BB270" s="74"/>
      <c r="BC270" s="22"/>
      <c r="BD270" s="74"/>
      <c r="BE270" s="22"/>
      <c r="BF270" s="74"/>
      <c r="BG270" s="22"/>
      <c r="BH270" s="74"/>
      <c r="BI270" s="1"/>
      <c r="BJ270" s="1"/>
      <c r="BK270" s="22"/>
      <c r="BL270" s="74"/>
      <c r="BM270" s="22"/>
      <c r="BN270" s="74"/>
      <c r="BO270" s="22"/>
      <c r="BP270" s="74"/>
      <c r="BQ270" s="22"/>
      <c r="BR270" s="74"/>
      <c r="BS270" s="22"/>
      <c r="BT270" s="74"/>
      <c r="BU270" s="22"/>
      <c r="BV270" s="74"/>
      <c r="BW270" s="22"/>
      <c r="BX270" s="74"/>
      <c r="BY270" s="22"/>
      <c r="BZ270" s="74"/>
      <c r="CA270" s="22"/>
      <c r="CB270" s="74"/>
      <c r="CC270" s="22"/>
      <c r="CD270" s="66"/>
      <c r="CE270" s="66"/>
      <c r="CF270" s="67"/>
      <c r="CG270" s="66"/>
      <c r="CH270" s="66"/>
      <c r="CI270" s="68"/>
      <c r="CJ270" s="74"/>
      <c r="CK270" s="22"/>
    </row>
    <row r="271" spans="2:89" ht="15" customHeight="1" x14ac:dyDescent="0.2">
      <c r="B271" s="1"/>
      <c r="C271" s="12"/>
      <c r="D271" s="17"/>
      <c r="E271" s="19"/>
      <c r="F271" s="74"/>
      <c r="G271" s="1"/>
      <c r="H271" s="1"/>
      <c r="I271" s="22"/>
      <c r="J271" s="74"/>
      <c r="K271" s="1"/>
      <c r="L271" s="1"/>
      <c r="M271" s="22"/>
      <c r="N271" s="74"/>
      <c r="O271" s="1"/>
      <c r="P271" s="1"/>
      <c r="Q271" s="22"/>
      <c r="R271" s="74"/>
      <c r="S271" s="22"/>
      <c r="T271" s="74"/>
      <c r="U271" s="22"/>
      <c r="V271" s="74"/>
      <c r="W271" s="22"/>
      <c r="X271" s="74"/>
      <c r="Y271" s="22"/>
      <c r="Z271" s="74"/>
      <c r="AA271" s="22"/>
      <c r="AB271" s="74"/>
      <c r="AC271" s="22"/>
      <c r="AD271" s="74"/>
      <c r="AE271" s="22"/>
      <c r="AF271" s="74"/>
      <c r="AG271" s="22"/>
      <c r="AH271" s="74"/>
      <c r="AI271" s="22"/>
      <c r="AJ271" s="74"/>
      <c r="AK271" s="22"/>
      <c r="AL271" s="74"/>
      <c r="AM271" s="22"/>
      <c r="AN271" s="74"/>
      <c r="AO271" s="22"/>
      <c r="AP271" s="74"/>
      <c r="AQ271" s="22"/>
      <c r="AR271" s="74"/>
      <c r="AS271" s="22"/>
      <c r="AT271" s="74"/>
      <c r="AU271" s="22"/>
      <c r="AV271" s="74"/>
      <c r="AW271" s="22"/>
      <c r="AX271" s="74"/>
      <c r="AY271" s="22"/>
      <c r="AZ271" s="74"/>
      <c r="BA271" s="22"/>
      <c r="BB271" s="74"/>
      <c r="BC271" s="22"/>
      <c r="BD271" s="74"/>
      <c r="BE271" s="22"/>
      <c r="BF271" s="74"/>
      <c r="BG271" s="22"/>
      <c r="BH271" s="74"/>
      <c r="BI271" s="1"/>
      <c r="BJ271" s="1"/>
      <c r="BK271" s="22"/>
      <c r="BL271" s="74"/>
      <c r="BM271" s="22"/>
      <c r="BN271" s="74"/>
      <c r="BO271" s="22"/>
      <c r="BP271" s="74"/>
      <c r="BQ271" s="22"/>
      <c r="BR271" s="74"/>
      <c r="BS271" s="22"/>
      <c r="BT271" s="74"/>
      <c r="BU271" s="22"/>
      <c r="BV271" s="74"/>
      <c r="BW271" s="22"/>
      <c r="BX271" s="74"/>
      <c r="BY271" s="22"/>
      <c r="BZ271" s="74"/>
      <c r="CA271" s="22"/>
      <c r="CB271" s="74"/>
      <c r="CC271" s="22"/>
      <c r="CD271" s="66"/>
      <c r="CE271" s="66"/>
      <c r="CF271" s="67"/>
      <c r="CG271" s="66"/>
      <c r="CH271" s="66"/>
      <c r="CI271" s="68"/>
      <c r="CJ271" s="74"/>
      <c r="CK271" s="22"/>
    </row>
    <row r="272" spans="2:89" ht="15" customHeight="1" x14ac:dyDescent="0.2">
      <c r="B272" s="1"/>
      <c r="C272" s="12"/>
      <c r="D272" s="17"/>
      <c r="E272" s="19"/>
      <c r="F272" s="74"/>
      <c r="G272" s="1"/>
      <c r="H272" s="1"/>
      <c r="I272" s="22"/>
      <c r="J272" s="74"/>
      <c r="K272" s="1"/>
      <c r="L272" s="1"/>
      <c r="M272" s="22"/>
      <c r="N272" s="74"/>
      <c r="O272" s="1"/>
      <c r="P272" s="1"/>
      <c r="Q272" s="22"/>
      <c r="R272" s="74"/>
      <c r="S272" s="22"/>
      <c r="T272" s="74"/>
      <c r="U272" s="22"/>
      <c r="V272" s="74"/>
      <c r="W272" s="22"/>
      <c r="X272" s="74"/>
      <c r="Y272" s="22"/>
      <c r="Z272" s="74"/>
      <c r="AA272" s="22"/>
      <c r="AB272" s="74"/>
      <c r="AC272" s="22"/>
      <c r="AD272" s="74"/>
      <c r="AE272" s="22"/>
      <c r="AF272" s="74"/>
      <c r="AG272" s="22"/>
      <c r="AH272" s="74"/>
      <c r="AI272" s="22"/>
      <c r="AJ272" s="74"/>
      <c r="AK272" s="22"/>
      <c r="AL272" s="74"/>
      <c r="AM272" s="22"/>
      <c r="AN272" s="74"/>
      <c r="AO272" s="22"/>
      <c r="AP272" s="74"/>
      <c r="AQ272" s="22"/>
      <c r="AR272" s="74"/>
      <c r="AS272" s="22"/>
      <c r="AT272" s="74"/>
      <c r="AU272" s="22"/>
      <c r="AV272" s="74"/>
      <c r="AW272" s="22"/>
      <c r="AX272" s="74"/>
      <c r="AY272" s="22"/>
      <c r="AZ272" s="74"/>
      <c r="BA272" s="22"/>
      <c r="BB272" s="74"/>
      <c r="BC272" s="22"/>
      <c r="BD272" s="74"/>
      <c r="BE272" s="22"/>
      <c r="BF272" s="74"/>
      <c r="BG272" s="22"/>
      <c r="BH272" s="74"/>
      <c r="BI272" s="1"/>
      <c r="BJ272" s="1"/>
      <c r="BK272" s="22"/>
      <c r="BL272" s="74"/>
      <c r="BM272" s="22"/>
      <c r="BN272" s="74"/>
      <c r="BO272" s="22"/>
      <c r="BP272" s="74"/>
      <c r="BQ272" s="22"/>
      <c r="BR272" s="74"/>
      <c r="BS272" s="22"/>
      <c r="BT272" s="74"/>
      <c r="BU272" s="22"/>
      <c r="BV272" s="74"/>
      <c r="BW272" s="22"/>
      <c r="BX272" s="74"/>
      <c r="BY272" s="22"/>
      <c r="BZ272" s="74"/>
      <c r="CA272" s="22"/>
      <c r="CB272" s="74"/>
      <c r="CC272" s="22"/>
      <c r="CD272" s="66"/>
      <c r="CE272" s="66"/>
      <c r="CF272" s="67"/>
      <c r="CG272" s="66"/>
      <c r="CH272" s="66"/>
      <c r="CI272" s="68"/>
      <c r="CJ272" s="74"/>
      <c r="CK272" s="22"/>
    </row>
    <row r="273" spans="2:89" ht="15" customHeight="1" x14ac:dyDescent="0.2">
      <c r="B273" s="1"/>
      <c r="C273" s="12"/>
      <c r="D273" s="17"/>
      <c r="E273" s="19"/>
      <c r="F273" s="74"/>
      <c r="G273" s="1"/>
      <c r="H273" s="1"/>
      <c r="I273" s="22"/>
      <c r="J273" s="74"/>
      <c r="K273" s="1"/>
      <c r="L273" s="1"/>
      <c r="M273" s="22"/>
      <c r="N273" s="74"/>
      <c r="O273" s="1"/>
      <c r="P273" s="1"/>
      <c r="Q273" s="22"/>
      <c r="R273" s="74"/>
      <c r="S273" s="22"/>
      <c r="T273" s="74"/>
      <c r="U273" s="22"/>
      <c r="V273" s="74"/>
      <c r="W273" s="22"/>
      <c r="X273" s="74"/>
      <c r="Y273" s="22"/>
      <c r="Z273" s="74"/>
      <c r="AA273" s="22"/>
      <c r="AB273" s="74"/>
      <c r="AC273" s="22"/>
      <c r="AD273" s="74"/>
      <c r="AE273" s="22"/>
      <c r="AF273" s="74"/>
      <c r="AG273" s="22"/>
      <c r="AH273" s="74"/>
      <c r="AI273" s="22"/>
      <c r="AJ273" s="74"/>
      <c r="AK273" s="22"/>
      <c r="AL273" s="74"/>
      <c r="AM273" s="22"/>
      <c r="AN273" s="74"/>
      <c r="AO273" s="22"/>
      <c r="AP273" s="74"/>
      <c r="AQ273" s="22"/>
      <c r="AR273" s="74"/>
      <c r="AS273" s="22"/>
      <c r="AT273" s="74"/>
      <c r="AU273" s="22"/>
      <c r="AV273" s="74"/>
      <c r="AW273" s="22"/>
      <c r="AX273" s="74"/>
      <c r="AY273" s="22"/>
      <c r="AZ273" s="74"/>
      <c r="BA273" s="22"/>
      <c r="BB273" s="74"/>
      <c r="BC273" s="22"/>
      <c r="BD273" s="74"/>
      <c r="BE273" s="22"/>
      <c r="BF273" s="74"/>
      <c r="BG273" s="22"/>
      <c r="BH273" s="74"/>
      <c r="BI273" s="1"/>
      <c r="BJ273" s="1"/>
      <c r="BK273" s="22"/>
      <c r="BL273" s="74"/>
      <c r="BM273" s="22"/>
      <c r="BN273" s="74"/>
      <c r="BO273" s="22"/>
      <c r="BP273" s="74"/>
      <c r="BQ273" s="22"/>
      <c r="BR273" s="74"/>
      <c r="BS273" s="22"/>
      <c r="BT273" s="74"/>
      <c r="BU273" s="22"/>
      <c r="BV273" s="74"/>
      <c r="BW273" s="22"/>
      <c r="BX273" s="74"/>
      <c r="BY273" s="22"/>
      <c r="BZ273" s="74"/>
      <c r="CA273" s="22"/>
      <c r="CB273" s="74"/>
      <c r="CC273" s="22"/>
      <c r="CD273" s="66"/>
      <c r="CE273" s="66"/>
      <c r="CF273" s="67"/>
      <c r="CG273" s="66"/>
      <c r="CH273" s="66"/>
      <c r="CI273" s="68"/>
      <c r="CJ273" s="74"/>
      <c r="CK273" s="22"/>
    </row>
    <row r="274" spans="2:89" ht="15" customHeight="1" x14ac:dyDescent="0.2">
      <c r="B274" s="1"/>
      <c r="C274" s="12"/>
      <c r="D274" s="17"/>
      <c r="E274" s="19"/>
      <c r="F274" s="74"/>
      <c r="G274" s="1"/>
      <c r="H274" s="1"/>
      <c r="I274" s="22"/>
      <c r="J274" s="74"/>
      <c r="K274" s="1"/>
      <c r="L274" s="1"/>
      <c r="M274" s="22"/>
      <c r="N274" s="74"/>
      <c r="O274" s="1"/>
      <c r="P274" s="1"/>
      <c r="Q274" s="22"/>
      <c r="R274" s="74"/>
      <c r="S274" s="22"/>
      <c r="T274" s="74"/>
      <c r="U274" s="22"/>
      <c r="V274" s="74"/>
      <c r="W274" s="22"/>
      <c r="X274" s="74"/>
      <c r="Y274" s="22"/>
      <c r="Z274" s="74"/>
      <c r="AA274" s="22"/>
      <c r="AB274" s="74"/>
      <c r="AC274" s="22"/>
      <c r="AD274" s="74"/>
      <c r="AE274" s="22"/>
      <c r="AF274" s="74"/>
      <c r="AG274" s="22"/>
      <c r="AH274" s="74"/>
      <c r="AI274" s="22"/>
      <c r="AJ274" s="74"/>
      <c r="AK274" s="22"/>
      <c r="AL274" s="74"/>
      <c r="AM274" s="22"/>
      <c r="AN274" s="74"/>
      <c r="AO274" s="22"/>
      <c r="AP274" s="74"/>
      <c r="AQ274" s="22"/>
      <c r="AR274" s="74"/>
      <c r="AS274" s="22"/>
      <c r="AT274" s="74"/>
      <c r="AU274" s="22"/>
      <c r="AV274" s="74"/>
      <c r="AW274" s="22"/>
      <c r="AX274" s="74"/>
      <c r="AY274" s="22"/>
      <c r="AZ274" s="74"/>
      <c r="BA274" s="22"/>
      <c r="BB274" s="74"/>
      <c r="BC274" s="22"/>
      <c r="BD274" s="74"/>
      <c r="BE274" s="22"/>
      <c r="BF274" s="74"/>
      <c r="BG274" s="22"/>
      <c r="BH274" s="74"/>
      <c r="BI274" s="1"/>
      <c r="BJ274" s="1"/>
      <c r="BK274" s="22"/>
      <c r="BL274" s="74"/>
      <c r="BM274" s="22"/>
      <c r="BN274" s="74"/>
      <c r="BO274" s="22"/>
      <c r="BP274" s="74"/>
      <c r="BQ274" s="22"/>
      <c r="BR274" s="74"/>
      <c r="BS274" s="22"/>
      <c r="BT274" s="74"/>
      <c r="BU274" s="22"/>
      <c r="BV274" s="74"/>
      <c r="BW274" s="22"/>
      <c r="BX274" s="74"/>
      <c r="BY274" s="22"/>
      <c r="BZ274" s="74"/>
      <c r="CA274" s="22"/>
      <c r="CB274" s="74"/>
      <c r="CC274" s="22"/>
      <c r="CD274" s="66"/>
      <c r="CE274" s="66"/>
      <c r="CF274" s="67"/>
      <c r="CG274" s="66"/>
      <c r="CH274" s="66"/>
      <c r="CI274" s="68"/>
      <c r="CJ274" s="74"/>
      <c r="CK274" s="22"/>
    </row>
    <row r="275" spans="2:89" ht="15" customHeight="1" x14ac:dyDescent="0.2">
      <c r="B275" s="1"/>
      <c r="C275" s="12"/>
      <c r="D275" s="17"/>
      <c r="E275" s="19"/>
      <c r="F275" s="74"/>
      <c r="G275" s="1"/>
      <c r="H275" s="1"/>
      <c r="I275" s="22"/>
      <c r="J275" s="74"/>
      <c r="K275" s="1"/>
      <c r="L275" s="1"/>
      <c r="M275" s="22"/>
      <c r="N275" s="74"/>
      <c r="O275" s="1"/>
      <c r="P275" s="1"/>
      <c r="Q275" s="22"/>
      <c r="R275" s="74"/>
      <c r="S275" s="22"/>
      <c r="T275" s="74"/>
      <c r="U275" s="22"/>
      <c r="V275" s="74"/>
      <c r="W275" s="22"/>
      <c r="X275" s="74"/>
      <c r="Y275" s="22"/>
      <c r="Z275" s="74"/>
      <c r="AA275" s="22"/>
      <c r="AB275" s="74"/>
      <c r="AC275" s="22"/>
      <c r="AD275" s="74"/>
      <c r="AE275" s="22"/>
      <c r="AF275" s="74"/>
      <c r="AG275" s="22"/>
      <c r="AH275" s="74"/>
      <c r="AI275" s="22"/>
      <c r="AJ275" s="74"/>
      <c r="AK275" s="22"/>
      <c r="AL275" s="74"/>
      <c r="AM275" s="22"/>
      <c r="AN275" s="74"/>
      <c r="AO275" s="22"/>
      <c r="AP275" s="74"/>
      <c r="AQ275" s="22"/>
      <c r="AR275" s="74"/>
      <c r="AS275" s="22"/>
      <c r="AT275" s="74"/>
      <c r="AU275" s="22"/>
      <c r="AV275" s="74"/>
      <c r="AW275" s="22"/>
      <c r="AX275" s="74"/>
      <c r="AY275" s="22"/>
      <c r="AZ275" s="74"/>
      <c r="BA275" s="22"/>
      <c r="BB275" s="74"/>
      <c r="BC275" s="22"/>
      <c r="BD275" s="74"/>
      <c r="BE275" s="22"/>
      <c r="BF275" s="74"/>
      <c r="BG275" s="22"/>
      <c r="BH275" s="74"/>
      <c r="BI275" s="1"/>
      <c r="BJ275" s="1"/>
      <c r="BK275" s="22"/>
      <c r="BL275" s="74"/>
      <c r="BM275" s="22"/>
      <c r="BN275" s="74"/>
      <c r="BO275" s="22"/>
      <c r="BP275" s="74"/>
      <c r="BQ275" s="22"/>
      <c r="BR275" s="74"/>
      <c r="BS275" s="22"/>
      <c r="BT275" s="74"/>
      <c r="BU275" s="22"/>
      <c r="BV275" s="74"/>
      <c r="BW275" s="22"/>
      <c r="BX275" s="74"/>
      <c r="BY275" s="22"/>
      <c r="BZ275" s="74"/>
      <c r="CA275" s="22"/>
      <c r="CB275" s="74"/>
      <c r="CC275" s="22"/>
      <c r="CD275" s="66"/>
      <c r="CE275" s="66"/>
      <c r="CF275" s="67"/>
      <c r="CG275" s="66"/>
      <c r="CH275" s="66"/>
      <c r="CI275" s="68"/>
      <c r="CJ275" s="74"/>
      <c r="CK275" s="22"/>
    </row>
    <row r="276" spans="2:89" ht="15" customHeight="1" x14ac:dyDescent="0.2">
      <c r="B276" s="1"/>
      <c r="C276" s="12"/>
      <c r="D276" s="17"/>
      <c r="E276" s="19"/>
      <c r="F276" s="74"/>
      <c r="G276" s="1"/>
      <c r="H276" s="1"/>
      <c r="I276" s="22"/>
      <c r="J276" s="74"/>
      <c r="K276" s="1"/>
      <c r="L276" s="1"/>
      <c r="M276" s="22"/>
      <c r="N276" s="74"/>
      <c r="O276" s="1"/>
      <c r="P276" s="1"/>
      <c r="Q276" s="22"/>
      <c r="R276" s="74"/>
      <c r="S276" s="22"/>
      <c r="T276" s="74"/>
      <c r="U276" s="22"/>
      <c r="V276" s="74"/>
      <c r="W276" s="22"/>
      <c r="X276" s="74"/>
      <c r="Y276" s="22"/>
      <c r="Z276" s="74"/>
      <c r="AA276" s="22"/>
      <c r="AB276" s="74"/>
      <c r="AC276" s="22"/>
      <c r="AD276" s="74"/>
      <c r="AE276" s="22"/>
      <c r="AF276" s="74"/>
      <c r="AG276" s="22"/>
      <c r="AH276" s="74"/>
      <c r="AI276" s="22"/>
      <c r="AJ276" s="74"/>
      <c r="AK276" s="22"/>
      <c r="AL276" s="74"/>
      <c r="AM276" s="22"/>
      <c r="AN276" s="74"/>
      <c r="AO276" s="22"/>
      <c r="AP276" s="74"/>
      <c r="AQ276" s="22"/>
      <c r="AR276" s="74"/>
      <c r="AS276" s="22"/>
      <c r="AT276" s="74"/>
      <c r="AU276" s="22"/>
      <c r="AV276" s="74"/>
      <c r="AW276" s="22"/>
      <c r="AX276" s="74"/>
      <c r="AY276" s="22"/>
      <c r="AZ276" s="74"/>
      <c r="BA276" s="22"/>
      <c r="BB276" s="74"/>
      <c r="BC276" s="22"/>
      <c r="BD276" s="74"/>
      <c r="BE276" s="22"/>
      <c r="BF276" s="74"/>
      <c r="BG276" s="22"/>
      <c r="BH276" s="74"/>
      <c r="BI276" s="1"/>
      <c r="BJ276" s="1"/>
      <c r="BK276" s="22"/>
      <c r="BL276" s="74"/>
      <c r="BM276" s="22"/>
      <c r="BN276" s="74"/>
      <c r="BO276" s="22"/>
      <c r="BP276" s="74"/>
      <c r="BQ276" s="22"/>
      <c r="BR276" s="74"/>
      <c r="BS276" s="22"/>
      <c r="BT276" s="74"/>
      <c r="BU276" s="22"/>
      <c r="BV276" s="74"/>
      <c r="BW276" s="22"/>
      <c r="BX276" s="74"/>
      <c r="BY276" s="22"/>
      <c r="BZ276" s="74"/>
      <c r="CA276" s="22"/>
      <c r="CB276" s="74"/>
      <c r="CC276" s="22"/>
      <c r="CD276" s="66"/>
      <c r="CE276" s="66"/>
      <c r="CF276" s="67"/>
      <c r="CG276" s="66"/>
      <c r="CH276" s="66"/>
      <c r="CI276" s="68"/>
      <c r="CJ276" s="74"/>
      <c r="CK276" s="22"/>
    </row>
    <row r="277" spans="2:89" ht="15" customHeight="1" x14ac:dyDescent="0.2">
      <c r="B277" s="1"/>
      <c r="C277" s="12"/>
      <c r="D277" s="17"/>
      <c r="E277" s="19"/>
      <c r="F277" s="74"/>
      <c r="G277" s="1"/>
      <c r="H277" s="1"/>
      <c r="I277" s="22"/>
      <c r="J277" s="74"/>
      <c r="K277" s="1"/>
      <c r="L277" s="1"/>
      <c r="M277" s="22"/>
      <c r="N277" s="74"/>
      <c r="O277" s="1"/>
      <c r="P277" s="1"/>
      <c r="Q277" s="22"/>
      <c r="R277" s="74"/>
      <c r="S277" s="22"/>
      <c r="T277" s="74"/>
      <c r="U277" s="22"/>
      <c r="V277" s="74"/>
      <c r="W277" s="22"/>
      <c r="X277" s="74"/>
      <c r="Y277" s="22"/>
      <c r="Z277" s="74"/>
      <c r="AA277" s="22"/>
      <c r="AB277" s="74"/>
      <c r="AC277" s="22"/>
      <c r="AD277" s="74"/>
      <c r="AE277" s="22"/>
      <c r="AF277" s="74"/>
      <c r="AG277" s="22"/>
      <c r="AH277" s="74"/>
      <c r="AI277" s="22"/>
      <c r="AJ277" s="74"/>
      <c r="AK277" s="22"/>
      <c r="AL277" s="74"/>
      <c r="AM277" s="22"/>
      <c r="AN277" s="74"/>
      <c r="AO277" s="22"/>
      <c r="AP277" s="74"/>
      <c r="AQ277" s="22"/>
      <c r="AR277" s="74"/>
      <c r="AS277" s="22"/>
      <c r="AT277" s="74"/>
      <c r="AU277" s="22"/>
      <c r="AV277" s="74"/>
      <c r="AW277" s="22"/>
      <c r="AX277" s="74"/>
      <c r="AY277" s="22"/>
      <c r="AZ277" s="74"/>
      <c r="BA277" s="22"/>
      <c r="BB277" s="74"/>
      <c r="BC277" s="22"/>
      <c r="BD277" s="74"/>
      <c r="BE277" s="22"/>
      <c r="BF277" s="74"/>
      <c r="BG277" s="22"/>
      <c r="BH277" s="74"/>
      <c r="BI277" s="1"/>
      <c r="BJ277" s="1"/>
      <c r="BK277" s="22"/>
      <c r="BL277" s="74"/>
      <c r="BM277" s="22"/>
      <c r="BN277" s="74"/>
      <c r="BO277" s="22"/>
      <c r="BP277" s="74"/>
      <c r="BQ277" s="22"/>
      <c r="BR277" s="74"/>
      <c r="BS277" s="22"/>
      <c r="BT277" s="74"/>
      <c r="BU277" s="22"/>
      <c r="BV277" s="74"/>
      <c r="BW277" s="22"/>
      <c r="BX277" s="74"/>
      <c r="BY277" s="22"/>
      <c r="BZ277" s="74"/>
      <c r="CA277" s="22"/>
      <c r="CB277" s="74"/>
      <c r="CC277" s="22"/>
      <c r="CD277" s="66"/>
      <c r="CE277" s="66"/>
      <c r="CF277" s="67"/>
      <c r="CG277" s="66"/>
      <c r="CH277" s="66"/>
      <c r="CI277" s="68"/>
      <c r="CJ277" s="74"/>
      <c r="CK277" s="22"/>
    </row>
    <row r="278" spans="2:89" ht="15" customHeight="1" x14ac:dyDescent="0.2">
      <c r="B278" s="1"/>
      <c r="C278" s="12"/>
      <c r="D278" s="17"/>
      <c r="E278" s="19"/>
      <c r="F278" s="74"/>
      <c r="G278" s="1"/>
      <c r="H278" s="1"/>
      <c r="I278" s="22"/>
      <c r="J278" s="74"/>
      <c r="K278" s="1"/>
      <c r="L278" s="1"/>
      <c r="M278" s="22"/>
      <c r="N278" s="74"/>
      <c r="O278" s="1"/>
      <c r="P278" s="1"/>
      <c r="Q278" s="22"/>
      <c r="R278" s="74"/>
      <c r="S278" s="22"/>
      <c r="T278" s="74"/>
      <c r="U278" s="22"/>
      <c r="V278" s="74"/>
      <c r="W278" s="22"/>
      <c r="X278" s="74"/>
      <c r="Y278" s="22"/>
      <c r="Z278" s="74"/>
      <c r="AA278" s="22"/>
      <c r="AB278" s="74"/>
      <c r="AC278" s="22"/>
      <c r="AD278" s="74"/>
      <c r="AE278" s="22"/>
      <c r="AF278" s="74"/>
      <c r="AG278" s="22"/>
      <c r="AH278" s="74"/>
      <c r="AI278" s="22"/>
      <c r="AJ278" s="74"/>
      <c r="AK278" s="22"/>
      <c r="AL278" s="74"/>
      <c r="AM278" s="22"/>
      <c r="AN278" s="74"/>
      <c r="AO278" s="22"/>
      <c r="AP278" s="74"/>
      <c r="AQ278" s="22"/>
      <c r="AR278" s="74"/>
      <c r="AS278" s="22"/>
      <c r="AT278" s="74"/>
      <c r="AU278" s="22"/>
      <c r="AV278" s="74"/>
      <c r="AW278" s="22"/>
      <c r="AX278" s="74"/>
      <c r="AY278" s="22"/>
      <c r="AZ278" s="74"/>
      <c r="BA278" s="22"/>
      <c r="BB278" s="74"/>
      <c r="BC278" s="22"/>
      <c r="BD278" s="74"/>
      <c r="BE278" s="22"/>
      <c r="BF278" s="74"/>
      <c r="BG278" s="22"/>
      <c r="BH278" s="74"/>
      <c r="BI278" s="1"/>
      <c r="BJ278" s="1"/>
      <c r="BK278" s="22"/>
      <c r="BL278" s="74"/>
      <c r="BM278" s="22"/>
      <c r="BN278" s="74"/>
      <c r="BO278" s="22"/>
      <c r="BP278" s="74"/>
      <c r="BQ278" s="22"/>
      <c r="BR278" s="74"/>
      <c r="BS278" s="22"/>
      <c r="BT278" s="74"/>
      <c r="BU278" s="22"/>
      <c r="BV278" s="74"/>
      <c r="BW278" s="22"/>
      <c r="BX278" s="74"/>
      <c r="BY278" s="22"/>
      <c r="BZ278" s="74"/>
      <c r="CA278" s="22"/>
      <c r="CB278" s="74"/>
      <c r="CC278" s="22"/>
      <c r="CD278" s="66"/>
      <c r="CE278" s="66"/>
      <c r="CF278" s="67"/>
      <c r="CG278" s="66"/>
      <c r="CH278" s="66"/>
      <c r="CI278" s="68"/>
      <c r="CJ278" s="74"/>
      <c r="CK278" s="22"/>
    </row>
    <row r="279" spans="2:89" ht="15" customHeight="1" x14ac:dyDescent="0.2">
      <c r="B279" s="1"/>
      <c r="C279" s="12"/>
      <c r="D279" s="17"/>
      <c r="E279" s="19"/>
      <c r="F279" s="74"/>
      <c r="G279" s="1"/>
      <c r="H279" s="1"/>
      <c r="I279" s="22"/>
      <c r="J279" s="74"/>
      <c r="K279" s="1"/>
      <c r="L279" s="1"/>
      <c r="M279" s="22"/>
      <c r="N279" s="74"/>
      <c r="O279" s="1"/>
      <c r="P279" s="1"/>
      <c r="Q279" s="22"/>
      <c r="R279" s="74"/>
      <c r="S279" s="22"/>
      <c r="T279" s="74"/>
      <c r="U279" s="22"/>
      <c r="V279" s="74"/>
      <c r="W279" s="22"/>
      <c r="X279" s="74"/>
      <c r="Y279" s="22"/>
      <c r="Z279" s="74"/>
      <c r="AA279" s="22"/>
      <c r="AB279" s="74"/>
      <c r="AC279" s="22"/>
      <c r="AD279" s="74"/>
      <c r="AE279" s="22"/>
      <c r="AF279" s="74"/>
      <c r="AG279" s="22"/>
      <c r="AH279" s="74"/>
      <c r="AI279" s="22"/>
      <c r="AJ279" s="74"/>
      <c r="AK279" s="22"/>
      <c r="AL279" s="74"/>
      <c r="AM279" s="22"/>
      <c r="AN279" s="74"/>
      <c r="AO279" s="22"/>
      <c r="AP279" s="74"/>
      <c r="AQ279" s="22"/>
      <c r="AR279" s="74"/>
      <c r="AS279" s="22"/>
      <c r="AT279" s="74"/>
      <c r="AU279" s="22"/>
      <c r="AV279" s="74"/>
      <c r="AW279" s="22"/>
      <c r="AX279" s="74"/>
      <c r="AY279" s="22"/>
      <c r="AZ279" s="74"/>
      <c r="BA279" s="22"/>
      <c r="BB279" s="74"/>
      <c r="BC279" s="22"/>
      <c r="BD279" s="74"/>
      <c r="BE279" s="22"/>
      <c r="BF279" s="74"/>
      <c r="BG279" s="22"/>
      <c r="BH279" s="74"/>
      <c r="BI279" s="1"/>
      <c r="BJ279" s="1"/>
      <c r="BK279" s="22"/>
      <c r="BL279" s="74"/>
      <c r="BM279" s="22"/>
      <c r="BN279" s="74"/>
      <c r="BO279" s="22"/>
      <c r="BP279" s="74"/>
      <c r="BQ279" s="22"/>
      <c r="BR279" s="74"/>
      <c r="BS279" s="22"/>
      <c r="BT279" s="74"/>
      <c r="BU279" s="22"/>
      <c r="BV279" s="74"/>
      <c r="BW279" s="22"/>
      <c r="BX279" s="74"/>
      <c r="BY279" s="22"/>
      <c r="BZ279" s="74"/>
      <c r="CA279" s="22"/>
      <c r="CB279" s="74"/>
      <c r="CC279" s="22"/>
      <c r="CD279" s="66"/>
      <c r="CE279" s="66"/>
      <c r="CF279" s="67"/>
      <c r="CG279" s="66"/>
      <c r="CH279" s="66"/>
      <c r="CI279" s="68"/>
      <c r="CJ279" s="74"/>
      <c r="CK279" s="22"/>
    </row>
    <row r="280" spans="2:89" ht="15" customHeight="1" x14ac:dyDescent="0.2">
      <c r="B280" s="1"/>
      <c r="C280" s="12"/>
      <c r="D280" s="17"/>
      <c r="E280" s="19"/>
      <c r="F280" s="74"/>
      <c r="G280" s="1"/>
      <c r="H280" s="1"/>
      <c r="I280" s="22"/>
      <c r="J280" s="74"/>
      <c r="K280" s="1"/>
      <c r="L280" s="1"/>
      <c r="M280" s="22"/>
      <c r="N280" s="74"/>
      <c r="O280" s="1"/>
      <c r="P280" s="1"/>
      <c r="Q280" s="22"/>
      <c r="R280" s="74"/>
      <c r="S280" s="22"/>
      <c r="T280" s="74"/>
      <c r="U280" s="22"/>
      <c r="V280" s="74"/>
      <c r="W280" s="22"/>
      <c r="X280" s="74"/>
      <c r="Y280" s="22"/>
      <c r="Z280" s="74"/>
      <c r="AA280" s="22"/>
      <c r="AB280" s="74"/>
      <c r="AC280" s="22"/>
      <c r="AD280" s="74"/>
      <c r="AE280" s="22"/>
      <c r="AF280" s="74"/>
      <c r="AG280" s="22"/>
      <c r="AH280" s="74"/>
      <c r="AI280" s="22"/>
      <c r="AJ280" s="74"/>
      <c r="AK280" s="22"/>
      <c r="AL280" s="74"/>
      <c r="AM280" s="22"/>
      <c r="AN280" s="74"/>
      <c r="AO280" s="22"/>
      <c r="AP280" s="74"/>
      <c r="AQ280" s="22"/>
      <c r="AR280" s="74"/>
      <c r="AS280" s="22"/>
      <c r="AT280" s="74"/>
      <c r="AU280" s="22"/>
      <c r="AV280" s="74"/>
      <c r="AW280" s="22"/>
      <c r="AX280" s="74"/>
      <c r="AY280" s="22"/>
      <c r="AZ280" s="74"/>
      <c r="BA280" s="22"/>
      <c r="BB280" s="74"/>
      <c r="BC280" s="22"/>
      <c r="BD280" s="74"/>
      <c r="BE280" s="22"/>
      <c r="BF280" s="74"/>
      <c r="BG280" s="22"/>
      <c r="BH280" s="74"/>
      <c r="BI280" s="1"/>
      <c r="BJ280" s="1"/>
      <c r="BK280" s="22"/>
      <c r="BL280" s="74"/>
      <c r="BM280" s="22"/>
      <c r="BN280" s="74"/>
      <c r="BO280" s="22"/>
      <c r="BP280" s="74"/>
      <c r="BQ280" s="22"/>
      <c r="BR280" s="74"/>
      <c r="BS280" s="22"/>
      <c r="BT280" s="74"/>
      <c r="BU280" s="22"/>
      <c r="BV280" s="74"/>
      <c r="BW280" s="22"/>
      <c r="BX280" s="74"/>
      <c r="BY280" s="22"/>
      <c r="BZ280" s="74"/>
      <c r="CA280" s="22"/>
      <c r="CB280" s="74"/>
      <c r="CC280" s="22"/>
      <c r="CD280" s="66"/>
      <c r="CE280" s="66"/>
      <c r="CF280" s="67"/>
      <c r="CG280" s="66"/>
      <c r="CH280" s="66"/>
      <c r="CI280" s="68"/>
      <c r="CJ280" s="74"/>
      <c r="CK280" s="22"/>
    </row>
    <row r="281" spans="2:89" ht="15" customHeight="1" x14ac:dyDescent="0.2">
      <c r="B281" s="1"/>
      <c r="C281" s="12"/>
      <c r="D281" s="17"/>
      <c r="E281" s="19"/>
      <c r="F281" s="74"/>
      <c r="G281" s="1"/>
      <c r="H281" s="1"/>
      <c r="I281" s="22"/>
      <c r="J281" s="74"/>
      <c r="K281" s="1"/>
      <c r="L281" s="1"/>
      <c r="M281" s="22"/>
      <c r="N281" s="74"/>
      <c r="O281" s="1"/>
      <c r="P281" s="1"/>
      <c r="Q281" s="22"/>
      <c r="R281" s="74"/>
      <c r="S281" s="22"/>
      <c r="T281" s="74"/>
      <c r="U281" s="22"/>
      <c r="V281" s="74"/>
      <c r="W281" s="22"/>
      <c r="X281" s="74"/>
      <c r="Y281" s="22"/>
      <c r="Z281" s="74"/>
      <c r="AA281" s="22"/>
      <c r="AB281" s="74"/>
      <c r="AC281" s="22"/>
      <c r="AD281" s="74"/>
      <c r="AE281" s="22"/>
      <c r="AF281" s="74"/>
      <c r="AG281" s="22"/>
      <c r="AH281" s="74"/>
      <c r="AI281" s="22"/>
      <c r="AJ281" s="74"/>
      <c r="AK281" s="22"/>
      <c r="AL281" s="74"/>
      <c r="AM281" s="22"/>
      <c r="AN281" s="74"/>
      <c r="AO281" s="22"/>
      <c r="AP281" s="74"/>
      <c r="AQ281" s="22"/>
      <c r="AR281" s="74"/>
      <c r="AS281" s="22"/>
      <c r="AT281" s="74"/>
      <c r="AU281" s="22"/>
      <c r="AV281" s="74"/>
      <c r="AW281" s="22"/>
      <c r="AX281" s="74"/>
      <c r="AY281" s="22"/>
      <c r="AZ281" s="74"/>
      <c r="BA281" s="22"/>
      <c r="BB281" s="74"/>
      <c r="BC281" s="22"/>
      <c r="BD281" s="74"/>
      <c r="BE281" s="22"/>
      <c r="BF281" s="74"/>
      <c r="BG281" s="22"/>
      <c r="BH281" s="74"/>
      <c r="BI281" s="1"/>
      <c r="BJ281" s="1"/>
      <c r="BK281" s="22"/>
      <c r="BL281" s="74"/>
      <c r="BM281" s="22"/>
      <c r="BN281" s="74"/>
      <c r="BO281" s="22"/>
      <c r="BP281" s="74"/>
      <c r="BQ281" s="22"/>
      <c r="BR281" s="74"/>
      <c r="BS281" s="22"/>
      <c r="BT281" s="74"/>
      <c r="BU281" s="22"/>
      <c r="BV281" s="74"/>
      <c r="BW281" s="22"/>
      <c r="BX281" s="74"/>
      <c r="BY281" s="22"/>
      <c r="BZ281" s="74"/>
      <c r="CA281" s="22"/>
      <c r="CB281" s="74"/>
      <c r="CC281" s="22"/>
      <c r="CD281" s="66"/>
      <c r="CE281" s="66"/>
      <c r="CF281" s="67"/>
      <c r="CG281" s="66"/>
      <c r="CH281" s="66"/>
      <c r="CI281" s="68"/>
      <c r="CJ281" s="74"/>
      <c r="CK281" s="22"/>
    </row>
    <row r="282" spans="2:89" ht="15" customHeight="1" x14ac:dyDescent="0.2">
      <c r="B282" s="1"/>
      <c r="C282" s="12"/>
      <c r="D282" s="17"/>
      <c r="E282" s="19"/>
      <c r="F282" s="74"/>
      <c r="G282" s="1"/>
      <c r="H282" s="1"/>
      <c r="I282" s="22"/>
      <c r="J282" s="74"/>
      <c r="K282" s="1"/>
      <c r="L282" s="1"/>
      <c r="M282" s="22"/>
      <c r="N282" s="74"/>
      <c r="O282" s="1"/>
      <c r="P282" s="1"/>
      <c r="Q282" s="22"/>
      <c r="R282" s="74"/>
      <c r="S282" s="22"/>
      <c r="T282" s="74"/>
      <c r="U282" s="22"/>
      <c r="V282" s="74"/>
      <c r="W282" s="22"/>
      <c r="X282" s="74"/>
      <c r="Y282" s="22"/>
      <c r="Z282" s="74"/>
      <c r="AA282" s="22"/>
      <c r="AB282" s="74"/>
      <c r="AC282" s="22"/>
      <c r="AD282" s="74"/>
      <c r="AE282" s="22"/>
      <c r="AF282" s="74"/>
      <c r="AG282" s="22"/>
      <c r="AH282" s="74"/>
      <c r="AI282" s="22"/>
      <c r="AJ282" s="74"/>
      <c r="AK282" s="22"/>
      <c r="AL282" s="74"/>
      <c r="AM282" s="22"/>
      <c r="AN282" s="74"/>
      <c r="AO282" s="22"/>
      <c r="AP282" s="74"/>
      <c r="AQ282" s="22"/>
      <c r="AR282" s="74"/>
      <c r="AS282" s="22"/>
      <c r="AT282" s="74"/>
      <c r="AU282" s="22"/>
      <c r="AV282" s="74"/>
      <c r="AW282" s="22"/>
      <c r="AX282" s="74"/>
      <c r="AY282" s="22"/>
      <c r="AZ282" s="74"/>
      <c r="BA282" s="22"/>
      <c r="BB282" s="74"/>
      <c r="BC282" s="22"/>
      <c r="BD282" s="74"/>
      <c r="BE282" s="22"/>
      <c r="BF282" s="74"/>
      <c r="BG282" s="22"/>
      <c r="BH282" s="74"/>
      <c r="BI282" s="1"/>
      <c r="BJ282" s="1"/>
      <c r="BK282" s="22"/>
      <c r="BL282" s="74"/>
      <c r="BM282" s="22"/>
      <c r="BN282" s="74"/>
      <c r="BO282" s="22"/>
      <c r="BP282" s="74"/>
      <c r="BQ282" s="22"/>
      <c r="BR282" s="74"/>
      <c r="BS282" s="22"/>
      <c r="BT282" s="74"/>
      <c r="BU282" s="22"/>
      <c r="BV282" s="74"/>
      <c r="BW282" s="22"/>
      <c r="BX282" s="74"/>
      <c r="BY282" s="22"/>
      <c r="BZ282" s="74"/>
      <c r="CA282" s="22"/>
      <c r="CB282" s="74"/>
      <c r="CC282" s="22"/>
      <c r="CD282" s="66"/>
      <c r="CE282" s="66"/>
      <c r="CF282" s="67"/>
      <c r="CG282" s="66"/>
      <c r="CH282" s="66"/>
      <c r="CI282" s="68"/>
      <c r="CJ282" s="74"/>
      <c r="CK282" s="22"/>
    </row>
    <row r="283" spans="2:89" ht="15" customHeight="1" x14ac:dyDescent="0.2">
      <c r="B283" s="1"/>
      <c r="C283" s="12"/>
      <c r="D283" s="17"/>
      <c r="E283" s="19"/>
      <c r="F283" s="74"/>
      <c r="G283" s="1"/>
      <c r="H283" s="1"/>
      <c r="I283" s="22"/>
      <c r="J283" s="74"/>
      <c r="K283" s="1"/>
      <c r="L283" s="1"/>
      <c r="M283" s="22"/>
      <c r="N283" s="74"/>
      <c r="O283" s="1"/>
      <c r="P283" s="1"/>
      <c r="Q283" s="22"/>
      <c r="R283" s="74"/>
      <c r="S283" s="22"/>
      <c r="T283" s="74"/>
      <c r="U283" s="22"/>
      <c r="V283" s="74"/>
      <c r="W283" s="22"/>
      <c r="X283" s="74"/>
      <c r="Y283" s="22"/>
      <c r="Z283" s="74"/>
      <c r="AA283" s="22"/>
      <c r="AB283" s="74"/>
      <c r="AC283" s="22"/>
      <c r="AD283" s="74"/>
      <c r="AE283" s="22"/>
      <c r="AF283" s="74"/>
      <c r="AG283" s="22"/>
      <c r="AH283" s="74"/>
      <c r="AI283" s="22"/>
      <c r="AJ283" s="74"/>
      <c r="AK283" s="22"/>
      <c r="AL283" s="74"/>
      <c r="AM283" s="22"/>
      <c r="AN283" s="74"/>
      <c r="AO283" s="22"/>
      <c r="AP283" s="74"/>
      <c r="AQ283" s="22"/>
      <c r="AR283" s="74"/>
      <c r="AS283" s="22"/>
      <c r="AT283" s="74"/>
      <c r="AU283" s="22"/>
      <c r="AV283" s="74"/>
      <c r="AW283" s="22"/>
      <c r="AX283" s="74"/>
      <c r="AY283" s="22"/>
      <c r="AZ283" s="74"/>
      <c r="BA283" s="22"/>
      <c r="BB283" s="74"/>
      <c r="BC283" s="22"/>
      <c r="BD283" s="74"/>
      <c r="BE283" s="22"/>
      <c r="BF283" s="74"/>
      <c r="BG283" s="22"/>
      <c r="BH283" s="74"/>
      <c r="BI283" s="1"/>
      <c r="BJ283" s="1"/>
      <c r="BK283" s="22"/>
      <c r="BL283" s="74"/>
      <c r="BM283" s="22"/>
      <c r="BN283" s="74"/>
      <c r="BO283" s="22"/>
      <c r="BP283" s="74"/>
      <c r="BQ283" s="22"/>
      <c r="BR283" s="74"/>
      <c r="BS283" s="22"/>
      <c r="BT283" s="74"/>
      <c r="BU283" s="22"/>
      <c r="BV283" s="74"/>
      <c r="BW283" s="22"/>
      <c r="BX283" s="74"/>
      <c r="BY283" s="22"/>
      <c r="BZ283" s="74"/>
      <c r="CA283" s="22"/>
      <c r="CB283" s="74"/>
      <c r="CC283" s="22"/>
      <c r="CD283" s="66"/>
      <c r="CE283" s="66"/>
      <c r="CF283" s="67"/>
      <c r="CG283" s="66"/>
      <c r="CH283" s="66"/>
      <c r="CI283" s="68"/>
      <c r="CJ283" s="74"/>
      <c r="CK283" s="22"/>
    </row>
    <row r="284" spans="2:89" ht="15" customHeight="1" x14ac:dyDescent="0.2">
      <c r="B284" s="1"/>
      <c r="C284" s="12"/>
      <c r="D284" s="17"/>
      <c r="E284" s="19"/>
      <c r="F284" s="74"/>
      <c r="G284" s="1"/>
      <c r="H284" s="1"/>
      <c r="I284" s="22"/>
      <c r="J284" s="74"/>
      <c r="K284" s="1"/>
      <c r="L284" s="1"/>
      <c r="M284" s="22"/>
      <c r="N284" s="74"/>
      <c r="O284" s="1"/>
      <c r="P284" s="1"/>
      <c r="Q284" s="22"/>
      <c r="R284" s="74"/>
      <c r="S284" s="22"/>
      <c r="T284" s="74"/>
      <c r="U284" s="22"/>
      <c r="V284" s="74"/>
      <c r="W284" s="22"/>
      <c r="X284" s="74"/>
      <c r="Y284" s="22"/>
      <c r="Z284" s="74"/>
      <c r="AA284" s="22"/>
      <c r="AB284" s="74"/>
      <c r="AC284" s="22"/>
      <c r="AD284" s="74"/>
      <c r="AE284" s="22"/>
      <c r="AF284" s="74"/>
      <c r="AG284" s="22"/>
      <c r="AH284" s="74"/>
      <c r="AI284" s="22"/>
      <c r="AJ284" s="74"/>
      <c r="AK284" s="22"/>
      <c r="AL284" s="74"/>
      <c r="AM284" s="22"/>
      <c r="AN284" s="74"/>
      <c r="AO284" s="22"/>
      <c r="AP284" s="74"/>
      <c r="AQ284" s="22"/>
      <c r="AR284" s="74"/>
      <c r="AS284" s="22"/>
      <c r="AT284" s="74"/>
      <c r="AU284" s="22"/>
      <c r="AV284" s="74"/>
      <c r="AW284" s="22"/>
      <c r="AX284" s="74"/>
      <c r="AY284" s="22"/>
      <c r="AZ284" s="74"/>
      <c r="BA284" s="22"/>
      <c r="BB284" s="74"/>
      <c r="BC284" s="22"/>
      <c r="BD284" s="74"/>
      <c r="BE284" s="22"/>
      <c r="BF284" s="74"/>
      <c r="BG284" s="22"/>
      <c r="BH284" s="74"/>
      <c r="BI284" s="1"/>
      <c r="BJ284" s="1"/>
      <c r="BK284" s="22"/>
      <c r="BL284" s="74"/>
      <c r="BM284" s="22"/>
      <c r="BN284" s="74"/>
      <c r="BO284" s="22"/>
      <c r="BP284" s="74"/>
      <c r="BQ284" s="22"/>
      <c r="BR284" s="74"/>
      <c r="BS284" s="22"/>
      <c r="BT284" s="74"/>
      <c r="BU284" s="22"/>
      <c r="BV284" s="74"/>
      <c r="BW284" s="22"/>
      <c r="BX284" s="74"/>
      <c r="BY284" s="22"/>
      <c r="BZ284" s="74"/>
      <c r="CA284" s="22"/>
      <c r="CB284" s="74"/>
      <c r="CC284" s="22"/>
      <c r="CD284" s="66"/>
      <c r="CE284" s="66"/>
      <c r="CF284" s="67"/>
      <c r="CG284" s="66"/>
      <c r="CH284" s="66"/>
      <c r="CI284" s="68"/>
      <c r="CJ284" s="74"/>
      <c r="CK284" s="22"/>
    </row>
    <row r="285" spans="2:89" ht="15" customHeight="1" x14ac:dyDescent="0.2">
      <c r="B285" s="1"/>
      <c r="C285" s="12"/>
      <c r="D285" s="17"/>
      <c r="E285" s="19"/>
      <c r="F285" s="74"/>
      <c r="G285" s="1"/>
      <c r="H285" s="1"/>
      <c r="I285" s="22"/>
      <c r="J285" s="74"/>
      <c r="K285" s="1"/>
      <c r="L285" s="1"/>
      <c r="M285" s="22"/>
      <c r="N285" s="74"/>
      <c r="O285" s="1"/>
      <c r="P285" s="1"/>
      <c r="Q285" s="22"/>
      <c r="R285" s="74"/>
      <c r="S285" s="22"/>
      <c r="T285" s="74"/>
      <c r="U285" s="22"/>
      <c r="V285" s="74"/>
      <c r="W285" s="22"/>
      <c r="X285" s="74"/>
      <c r="Y285" s="22"/>
      <c r="Z285" s="74"/>
      <c r="AA285" s="22"/>
      <c r="AB285" s="74"/>
      <c r="AC285" s="22"/>
      <c r="AD285" s="74"/>
      <c r="AE285" s="22"/>
      <c r="AF285" s="74"/>
      <c r="AG285" s="22"/>
      <c r="AH285" s="74"/>
      <c r="AI285" s="22"/>
      <c r="AJ285" s="74"/>
      <c r="AK285" s="22"/>
      <c r="AL285" s="74"/>
      <c r="AM285" s="22"/>
      <c r="AN285" s="74"/>
      <c r="AO285" s="22"/>
      <c r="AP285" s="74"/>
      <c r="AQ285" s="22"/>
      <c r="AR285" s="74"/>
      <c r="AS285" s="22"/>
      <c r="AT285" s="74"/>
      <c r="AU285" s="22"/>
      <c r="AV285" s="74"/>
      <c r="AW285" s="22"/>
      <c r="AX285" s="74"/>
      <c r="AY285" s="22"/>
      <c r="AZ285" s="74"/>
      <c r="BA285" s="22"/>
      <c r="BB285" s="74"/>
      <c r="BC285" s="22"/>
      <c r="BD285" s="74"/>
      <c r="BE285" s="22"/>
      <c r="BF285" s="74"/>
      <c r="BG285" s="22"/>
      <c r="BH285" s="74"/>
      <c r="BI285" s="1"/>
      <c r="BJ285" s="1"/>
      <c r="BK285" s="22"/>
      <c r="BL285" s="74"/>
      <c r="BM285" s="22"/>
      <c r="BN285" s="74"/>
      <c r="BO285" s="22"/>
      <c r="BP285" s="74"/>
      <c r="BQ285" s="22"/>
      <c r="BR285" s="74"/>
      <c r="BS285" s="22"/>
      <c r="BT285" s="74"/>
      <c r="BU285" s="22"/>
      <c r="BV285" s="74"/>
      <c r="BW285" s="22"/>
      <c r="BX285" s="74"/>
      <c r="BY285" s="22"/>
      <c r="BZ285" s="74"/>
      <c r="CA285" s="22"/>
      <c r="CB285" s="74"/>
      <c r="CC285" s="22"/>
      <c r="CD285" s="66"/>
      <c r="CE285" s="66"/>
      <c r="CF285" s="67"/>
      <c r="CG285" s="66"/>
      <c r="CH285" s="66"/>
      <c r="CI285" s="68"/>
      <c r="CJ285" s="74"/>
      <c r="CK285" s="22"/>
    </row>
    <row r="286" spans="2:89" ht="15" customHeight="1" x14ac:dyDescent="0.2">
      <c r="B286" s="1"/>
      <c r="C286" s="12"/>
      <c r="D286" s="17"/>
      <c r="E286" s="19"/>
      <c r="F286" s="74"/>
      <c r="G286" s="1"/>
      <c r="H286" s="1"/>
      <c r="I286" s="22"/>
      <c r="J286" s="74"/>
      <c r="K286" s="1"/>
      <c r="L286" s="1"/>
      <c r="M286" s="22"/>
      <c r="N286" s="74"/>
      <c r="O286" s="1"/>
      <c r="P286" s="1"/>
      <c r="Q286" s="22"/>
      <c r="R286" s="74"/>
      <c r="S286" s="22"/>
      <c r="T286" s="74"/>
      <c r="U286" s="22"/>
      <c r="V286" s="74"/>
      <c r="W286" s="22"/>
      <c r="X286" s="74"/>
      <c r="Y286" s="22"/>
      <c r="Z286" s="74"/>
      <c r="AA286" s="22"/>
      <c r="AB286" s="74"/>
      <c r="AC286" s="22"/>
      <c r="AD286" s="74"/>
      <c r="AE286" s="22"/>
      <c r="AF286" s="74"/>
      <c r="AG286" s="22"/>
      <c r="AH286" s="74"/>
      <c r="AI286" s="22"/>
      <c r="AJ286" s="74"/>
      <c r="AK286" s="22"/>
      <c r="AL286" s="74"/>
      <c r="AM286" s="22"/>
      <c r="AN286" s="74"/>
      <c r="AO286" s="22"/>
      <c r="AP286" s="74"/>
      <c r="AQ286" s="22"/>
      <c r="AR286" s="74"/>
      <c r="AS286" s="22"/>
      <c r="AT286" s="74"/>
      <c r="AU286" s="22"/>
      <c r="AV286" s="74"/>
      <c r="AW286" s="22"/>
      <c r="AX286" s="74"/>
      <c r="AY286" s="22"/>
      <c r="AZ286" s="74"/>
      <c r="BA286" s="22"/>
      <c r="BB286" s="74"/>
      <c r="BC286" s="22"/>
      <c r="BD286" s="74"/>
      <c r="BE286" s="22"/>
      <c r="BF286" s="74"/>
      <c r="BG286" s="22"/>
      <c r="BH286" s="74"/>
      <c r="BI286" s="1"/>
      <c r="BJ286" s="1"/>
      <c r="BK286" s="22"/>
      <c r="BL286" s="74"/>
      <c r="BM286" s="22"/>
      <c r="BN286" s="74"/>
      <c r="BO286" s="22"/>
      <c r="BP286" s="74"/>
      <c r="BQ286" s="22"/>
      <c r="BR286" s="74"/>
      <c r="BS286" s="22"/>
      <c r="BT286" s="74"/>
      <c r="BU286" s="22"/>
      <c r="BV286" s="74"/>
      <c r="BW286" s="22"/>
      <c r="BX286" s="74"/>
      <c r="BY286" s="22"/>
      <c r="BZ286" s="74"/>
      <c r="CA286" s="22"/>
      <c r="CB286" s="74"/>
      <c r="CC286" s="22"/>
      <c r="CD286" s="66"/>
      <c r="CE286" s="66"/>
      <c r="CF286" s="67"/>
      <c r="CG286" s="66"/>
      <c r="CH286" s="66"/>
      <c r="CI286" s="68"/>
      <c r="CJ286" s="74"/>
      <c r="CK286" s="22"/>
    </row>
    <row r="287" spans="2:89" ht="15" customHeight="1" x14ac:dyDescent="0.2">
      <c r="B287" s="1"/>
      <c r="C287" s="12"/>
      <c r="D287" s="17"/>
      <c r="E287" s="19"/>
      <c r="F287" s="74"/>
      <c r="G287" s="1"/>
      <c r="H287" s="1"/>
      <c r="I287" s="22"/>
      <c r="J287" s="74"/>
      <c r="K287" s="1"/>
      <c r="L287" s="1"/>
      <c r="M287" s="22"/>
      <c r="N287" s="74"/>
      <c r="O287" s="1"/>
      <c r="P287" s="1"/>
      <c r="Q287" s="22"/>
      <c r="R287" s="74"/>
      <c r="S287" s="22"/>
      <c r="T287" s="74"/>
      <c r="U287" s="22"/>
      <c r="V287" s="74"/>
      <c r="W287" s="22"/>
      <c r="X287" s="74"/>
      <c r="Y287" s="22"/>
      <c r="Z287" s="74"/>
      <c r="AA287" s="22"/>
      <c r="AB287" s="74"/>
      <c r="AC287" s="22"/>
      <c r="AD287" s="74"/>
      <c r="AE287" s="22"/>
      <c r="AF287" s="74"/>
      <c r="AG287" s="22"/>
      <c r="AH287" s="74"/>
      <c r="AI287" s="22"/>
      <c r="AJ287" s="74"/>
      <c r="AK287" s="22"/>
      <c r="AL287" s="74"/>
      <c r="AM287" s="22"/>
      <c r="AN287" s="74"/>
      <c r="AO287" s="22"/>
      <c r="AP287" s="74"/>
      <c r="AQ287" s="22"/>
      <c r="AR287" s="74"/>
      <c r="AS287" s="22"/>
      <c r="AT287" s="74"/>
      <c r="AU287" s="22"/>
      <c r="AV287" s="74"/>
      <c r="AW287" s="22"/>
      <c r="AX287" s="74"/>
      <c r="AY287" s="22"/>
      <c r="AZ287" s="74"/>
      <c r="BA287" s="22"/>
      <c r="BB287" s="74"/>
      <c r="BC287" s="22"/>
      <c r="BD287" s="74"/>
      <c r="BE287" s="22"/>
      <c r="BF287" s="74"/>
      <c r="BG287" s="22"/>
      <c r="BH287" s="74"/>
      <c r="BI287" s="1"/>
      <c r="BJ287" s="1"/>
      <c r="BK287" s="22"/>
      <c r="BL287" s="74"/>
      <c r="BM287" s="22"/>
      <c r="BN287" s="74"/>
      <c r="BO287" s="22"/>
      <c r="BP287" s="74"/>
      <c r="BQ287" s="22"/>
      <c r="BR287" s="74"/>
      <c r="BS287" s="22"/>
      <c r="BT287" s="74"/>
      <c r="BU287" s="22"/>
      <c r="BV287" s="74"/>
      <c r="BW287" s="22"/>
      <c r="BX287" s="74"/>
      <c r="BY287" s="22"/>
      <c r="BZ287" s="74"/>
      <c r="CA287" s="22"/>
      <c r="CB287" s="74"/>
      <c r="CC287" s="22"/>
      <c r="CD287" s="66"/>
      <c r="CE287" s="66"/>
      <c r="CF287" s="67"/>
      <c r="CG287" s="66"/>
      <c r="CH287" s="66"/>
      <c r="CI287" s="68"/>
      <c r="CJ287" s="74"/>
      <c r="CK287" s="22"/>
    </row>
    <row r="288" spans="2:89" ht="15" customHeight="1" x14ac:dyDescent="0.2">
      <c r="B288" s="1"/>
      <c r="C288" s="12"/>
      <c r="D288" s="17"/>
      <c r="E288" s="19"/>
      <c r="F288" s="74"/>
      <c r="G288" s="1"/>
      <c r="H288" s="1"/>
      <c r="I288" s="22"/>
      <c r="J288" s="74"/>
      <c r="K288" s="1"/>
      <c r="L288" s="1"/>
      <c r="M288" s="22"/>
      <c r="N288" s="74"/>
      <c r="O288" s="1"/>
      <c r="P288" s="1"/>
      <c r="Q288" s="22"/>
      <c r="R288" s="74"/>
      <c r="S288" s="22"/>
      <c r="T288" s="74"/>
      <c r="U288" s="22"/>
      <c r="V288" s="74"/>
      <c r="W288" s="22"/>
      <c r="X288" s="74"/>
      <c r="Y288" s="22"/>
      <c r="Z288" s="74"/>
      <c r="AA288" s="22"/>
      <c r="AB288" s="74"/>
      <c r="AC288" s="22"/>
      <c r="AD288" s="74"/>
      <c r="AE288" s="22"/>
      <c r="AF288" s="74"/>
      <c r="AG288" s="22"/>
      <c r="AH288" s="74"/>
      <c r="AI288" s="22"/>
      <c r="AJ288" s="74"/>
      <c r="AK288" s="22"/>
      <c r="AL288" s="74"/>
      <c r="AM288" s="22"/>
      <c r="AN288" s="74"/>
      <c r="AO288" s="22"/>
      <c r="AP288" s="74"/>
      <c r="AQ288" s="22"/>
      <c r="AR288" s="74"/>
      <c r="AS288" s="22"/>
      <c r="AT288" s="74"/>
      <c r="AU288" s="22"/>
      <c r="AV288" s="74"/>
      <c r="AW288" s="22"/>
      <c r="AX288" s="74"/>
      <c r="AY288" s="22"/>
      <c r="AZ288" s="74"/>
      <c r="BA288" s="22"/>
      <c r="BB288" s="74"/>
      <c r="BC288" s="22"/>
      <c r="BD288" s="74"/>
      <c r="BE288" s="22"/>
      <c r="BF288" s="74"/>
      <c r="BG288" s="22"/>
      <c r="BH288" s="74"/>
      <c r="BI288" s="1"/>
      <c r="BJ288" s="1"/>
      <c r="BK288" s="22"/>
      <c r="BL288" s="74"/>
      <c r="BM288" s="22"/>
      <c r="BN288" s="74"/>
      <c r="BO288" s="22"/>
      <c r="BP288" s="74"/>
      <c r="BQ288" s="22"/>
      <c r="BR288" s="74"/>
      <c r="BS288" s="22"/>
      <c r="BT288" s="74"/>
      <c r="BU288" s="22"/>
      <c r="BV288" s="74"/>
      <c r="BW288" s="22"/>
      <c r="BX288" s="74"/>
      <c r="BY288" s="22"/>
      <c r="BZ288" s="74"/>
      <c r="CA288" s="22"/>
      <c r="CB288" s="74"/>
      <c r="CC288" s="22"/>
      <c r="CD288" s="66"/>
      <c r="CE288" s="66"/>
      <c r="CF288" s="67"/>
      <c r="CG288" s="66"/>
      <c r="CH288" s="66"/>
      <c r="CI288" s="68"/>
      <c r="CJ288" s="74"/>
      <c r="CK288" s="22"/>
    </row>
    <row r="289" spans="2:89" ht="15" customHeight="1" x14ac:dyDescent="0.2">
      <c r="B289" s="1"/>
      <c r="C289" s="12"/>
      <c r="D289" s="17"/>
      <c r="E289" s="19"/>
      <c r="F289" s="74"/>
      <c r="G289" s="1"/>
      <c r="H289" s="1"/>
      <c r="I289" s="22"/>
      <c r="J289" s="74"/>
      <c r="K289" s="1"/>
      <c r="L289" s="1"/>
      <c r="M289" s="22"/>
      <c r="N289" s="74"/>
      <c r="O289" s="1"/>
      <c r="P289" s="1"/>
      <c r="Q289" s="22"/>
      <c r="R289" s="74"/>
      <c r="S289" s="22"/>
      <c r="T289" s="74"/>
      <c r="U289" s="22"/>
      <c r="V289" s="74"/>
      <c r="W289" s="22"/>
      <c r="X289" s="74"/>
      <c r="Y289" s="22"/>
      <c r="Z289" s="74"/>
      <c r="AA289" s="22"/>
      <c r="AB289" s="74"/>
      <c r="AC289" s="22"/>
      <c r="AD289" s="74"/>
      <c r="AE289" s="22"/>
      <c r="AF289" s="74"/>
      <c r="AG289" s="22"/>
      <c r="AH289" s="74"/>
      <c r="AI289" s="22"/>
      <c r="AJ289" s="74"/>
      <c r="AK289" s="22"/>
      <c r="AL289" s="74"/>
      <c r="AM289" s="22"/>
      <c r="AN289" s="74"/>
      <c r="AO289" s="22"/>
      <c r="AP289" s="74"/>
      <c r="AQ289" s="22"/>
      <c r="AR289" s="74"/>
      <c r="AS289" s="22"/>
      <c r="AT289" s="74"/>
      <c r="AU289" s="22"/>
      <c r="AV289" s="74"/>
      <c r="AW289" s="22"/>
      <c r="AX289" s="74"/>
      <c r="AY289" s="22"/>
      <c r="AZ289" s="74"/>
      <c r="BA289" s="22"/>
      <c r="BB289" s="74"/>
      <c r="BC289" s="22"/>
      <c r="BD289" s="74"/>
      <c r="BE289" s="22"/>
      <c r="BF289" s="74"/>
      <c r="BG289" s="22"/>
      <c r="BH289" s="74"/>
      <c r="BI289" s="1"/>
      <c r="BJ289" s="1"/>
      <c r="BK289" s="22"/>
      <c r="BL289" s="74"/>
      <c r="BM289" s="22"/>
      <c r="BN289" s="74"/>
      <c r="BO289" s="22"/>
      <c r="BP289" s="74"/>
      <c r="BQ289" s="22"/>
      <c r="BR289" s="74"/>
      <c r="BS289" s="22"/>
      <c r="BT289" s="74"/>
      <c r="BU289" s="22"/>
      <c r="BV289" s="74"/>
      <c r="BW289" s="22"/>
      <c r="BX289" s="74"/>
      <c r="BY289" s="22"/>
      <c r="BZ289" s="74"/>
      <c r="CA289" s="22"/>
      <c r="CB289" s="74"/>
      <c r="CC289" s="22"/>
      <c r="CD289" s="66"/>
      <c r="CE289" s="66"/>
      <c r="CF289" s="67"/>
      <c r="CG289" s="66"/>
      <c r="CH289" s="66"/>
      <c r="CI289" s="68"/>
      <c r="CJ289" s="74"/>
      <c r="CK289" s="22"/>
    </row>
    <row r="290" spans="2:89" ht="15" customHeight="1" x14ac:dyDescent="0.2">
      <c r="B290" s="1"/>
      <c r="C290" s="12"/>
      <c r="D290" s="17"/>
      <c r="E290" s="19"/>
      <c r="F290" s="74"/>
      <c r="G290" s="1"/>
      <c r="H290" s="1"/>
      <c r="I290" s="22"/>
      <c r="J290" s="74"/>
      <c r="K290" s="1"/>
      <c r="L290" s="1"/>
      <c r="M290" s="22"/>
      <c r="N290" s="74"/>
      <c r="O290" s="1"/>
      <c r="P290" s="1"/>
      <c r="Q290" s="22"/>
      <c r="R290" s="74"/>
      <c r="S290" s="22"/>
      <c r="T290" s="74"/>
      <c r="U290" s="22"/>
      <c r="V290" s="74"/>
      <c r="W290" s="22"/>
      <c r="X290" s="74"/>
      <c r="Y290" s="22"/>
      <c r="Z290" s="74"/>
      <c r="AA290" s="22"/>
      <c r="AB290" s="74"/>
      <c r="AC290" s="22"/>
      <c r="AD290" s="74"/>
      <c r="AE290" s="22"/>
      <c r="AF290" s="74"/>
      <c r="AG290" s="22"/>
      <c r="AH290" s="74"/>
      <c r="AI290" s="22"/>
      <c r="AJ290" s="74"/>
      <c r="AK290" s="22"/>
      <c r="AL290" s="74"/>
      <c r="AM290" s="22"/>
      <c r="AN290" s="74"/>
      <c r="AO290" s="22"/>
      <c r="AP290" s="74"/>
      <c r="AQ290" s="22"/>
      <c r="AR290" s="74"/>
      <c r="AS290" s="22"/>
      <c r="AT290" s="74"/>
      <c r="AU290" s="22"/>
      <c r="AV290" s="74"/>
      <c r="AW290" s="22"/>
      <c r="AX290" s="74"/>
      <c r="AY290" s="22"/>
      <c r="AZ290" s="74"/>
      <c r="BA290" s="22"/>
      <c r="BB290" s="74"/>
      <c r="BC290" s="22"/>
      <c r="BD290" s="74"/>
      <c r="BE290" s="22"/>
      <c r="BF290" s="74"/>
      <c r="BG290" s="22"/>
      <c r="BH290" s="74"/>
      <c r="BI290" s="1"/>
      <c r="BJ290" s="1"/>
      <c r="BK290" s="22"/>
      <c r="BL290" s="74"/>
      <c r="BM290" s="22"/>
      <c r="BN290" s="74"/>
      <c r="BO290" s="22"/>
      <c r="BP290" s="74"/>
      <c r="BQ290" s="22"/>
      <c r="BR290" s="74"/>
      <c r="BS290" s="22"/>
      <c r="BT290" s="74"/>
      <c r="BU290" s="22"/>
      <c r="BV290" s="74"/>
      <c r="BW290" s="22"/>
      <c r="BX290" s="74"/>
      <c r="BY290" s="22"/>
      <c r="BZ290" s="74"/>
      <c r="CA290" s="22"/>
      <c r="CB290" s="74"/>
      <c r="CC290" s="22"/>
      <c r="CD290" s="66"/>
      <c r="CE290" s="66"/>
      <c r="CF290" s="67"/>
      <c r="CG290" s="66"/>
      <c r="CH290" s="66"/>
      <c r="CI290" s="68"/>
      <c r="CJ290" s="74"/>
      <c r="CK290" s="22"/>
    </row>
    <row r="291" spans="2:89" ht="15" customHeight="1" x14ac:dyDescent="0.2">
      <c r="B291" s="1"/>
      <c r="C291" s="12"/>
      <c r="D291" s="17"/>
      <c r="E291" s="19"/>
      <c r="F291" s="74"/>
      <c r="G291" s="1"/>
      <c r="H291" s="1"/>
      <c r="I291" s="22"/>
      <c r="J291" s="74"/>
      <c r="K291" s="1"/>
      <c r="L291" s="1"/>
      <c r="M291" s="22"/>
      <c r="N291" s="74"/>
      <c r="O291" s="1"/>
      <c r="P291" s="1"/>
      <c r="Q291" s="22"/>
      <c r="R291" s="74"/>
      <c r="S291" s="22"/>
      <c r="T291" s="74"/>
      <c r="U291" s="22"/>
      <c r="V291" s="74"/>
      <c r="W291" s="22"/>
      <c r="X291" s="74"/>
      <c r="Y291" s="22"/>
      <c r="Z291" s="74"/>
      <c r="AA291" s="22"/>
      <c r="AB291" s="74"/>
      <c r="AC291" s="22"/>
      <c r="AD291" s="74"/>
      <c r="AE291" s="22"/>
      <c r="AF291" s="74"/>
      <c r="AG291" s="22"/>
      <c r="AH291" s="74"/>
      <c r="AI291" s="22"/>
      <c r="AJ291" s="74"/>
      <c r="AK291" s="22"/>
      <c r="AL291" s="74"/>
      <c r="AM291" s="22"/>
      <c r="AN291" s="74"/>
      <c r="AO291" s="22"/>
      <c r="AP291" s="74"/>
      <c r="AQ291" s="22"/>
      <c r="AR291" s="74"/>
      <c r="AS291" s="22"/>
      <c r="AT291" s="74"/>
      <c r="AU291" s="22"/>
      <c r="AV291" s="74"/>
      <c r="AW291" s="22"/>
      <c r="AX291" s="74"/>
      <c r="AY291" s="22"/>
      <c r="AZ291" s="74"/>
      <c r="BA291" s="22"/>
      <c r="BB291" s="74"/>
      <c r="BC291" s="22"/>
      <c r="BD291" s="74"/>
      <c r="BE291" s="22"/>
      <c r="BF291" s="74"/>
      <c r="BG291" s="22"/>
      <c r="BH291" s="74"/>
      <c r="BI291" s="1"/>
      <c r="BJ291" s="1"/>
      <c r="BK291" s="22"/>
      <c r="BL291" s="74"/>
      <c r="BM291" s="22"/>
      <c r="BN291" s="74"/>
      <c r="BO291" s="22"/>
      <c r="BP291" s="74"/>
      <c r="BQ291" s="22"/>
      <c r="BR291" s="74"/>
      <c r="BS291" s="22"/>
      <c r="BT291" s="74"/>
      <c r="BU291" s="22"/>
      <c r="BV291" s="74"/>
      <c r="BW291" s="22"/>
      <c r="BX291" s="74"/>
      <c r="BY291" s="22"/>
      <c r="BZ291" s="74"/>
      <c r="CA291" s="22"/>
      <c r="CB291" s="74"/>
      <c r="CC291" s="22"/>
      <c r="CD291" s="66"/>
      <c r="CE291" s="66"/>
      <c r="CF291" s="67"/>
      <c r="CG291" s="66"/>
      <c r="CH291" s="66"/>
      <c r="CI291" s="68"/>
      <c r="CJ291" s="74"/>
      <c r="CK291" s="22"/>
    </row>
    <row r="292" spans="2:89" ht="15" customHeight="1" x14ac:dyDescent="0.2">
      <c r="B292" s="1"/>
      <c r="C292" s="12"/>
      <c r="D292" s="17"/>
      <c r="E292" s="19"/>
      <c r="F292" s="74"/>
      <c r="G292" s="1"/>
      <c r="H292" s="1"/>
      <c r="I292" s="22"/>
      <c r="J292" s="74"/>
      <c r="K292" s="1"/>
      <c r="L292" s="1"/>
      <c r="M292" s="22"/>
      <c r="N292" s="74"/>
      <c r="O292" s="1"/>
      <c r="P292" s="1"/>
      <c r="Q292" s="22"/>
      <c r="R292" s="74"/>
      <c r="S292" s="22"/>
      <c r="T292" s="74"/>
      <c r="U292" s="22"/>
      <c r="V292" s="74"/>
      <c r="W292" s="22"/>
      <c r="X292" s="74"/>
      <c r="Y292" s="22"/>
      <c r="Z292" s="74"/>
      <c r="AA292" s="22"/>
      <c r="AB292" s="74"/>
      <c r="AC292" s="22"/>
      <c r="AD292" s="74"/>
      <c r="AE292" s="22"/>
      <c r="AF292" s="74"/>
      <c r="AG292" s="22"/>
      <c r="AH292" s="74"/>
      <c r="AI292" s="22"/>
      <c r="AJ292" s="74"/>
      <c r="AK292" s="22"/>
      <c r="AL292" s="74"/>
      <c r="AM292" s="22"/>
      <c r="AN292" s="74"/>
      <c r="AO292" s="22"/>
      <c r="AP292" s="74"/>
      <c r="AQ292" s="22"/>
      <c r="AR292" s="74"/>
      <c r="AS292" s="22"/>
      <c r="AT292" s="74"/>
      <c r="AU292" s="22"/>
      <c r="AV292" s="74"/>
      <c r="AW292" s="22"/>
      <c r="AX292" s="74"/>
      <c r="AY292" s="22"/>
      <c r="AZ292" s="74"/>
      <c r="BA292" s="22"/>
      <c r="BB292" s="74"/>
      <c r="BC292" s="22"/>
      <c r="BD292" s="74"/>
      <c r="BE292" s="22"/>
      <c r="BF292" s="74"/>
      <c r="BG292" s="22"/>
      <c r="BH292" s="74"/>
      <c r="BI292" s="1"/>
      <c r="BJ292" s="1"/>
      <c r="BK292" s="22"/>
      <c r="BL292" s="74"/>
      <c r="BM292" s="22"/>
      <c r="BN292" s="74"/>
      <c r="BO292" s="22"/>
      <c r="BP292" s="74"/>
      <c r="BQ292" s="22"/>
      <c r="BR292" s="74"/>
      <c r="BS292" s="22"/>
      <c r="BT292" s="74"/>
      <c r="BU292" s="22"/>
      <c r="BV292" s="74"/>
      <c r="BW292" s="22"/>
      <c r="BX292" s="74"/>
      <c r="BY292" s="22"/>
      <c r="BZ292" s="74"/>
      <c r="CA292" s="22"/>
      <c r="CB292" s="74"/>
      <c r="CC292" s="22"/>
      <c r="CD292" s="66"/>
      <c r="CE292" s="66"/>
      <c r="CF292" s="67"/>
      <c r="CG292" s="66"/>
      <c r="CH292" s="66"/>
      <c r="CI292" s="68"/>
      <c r="CJ292" s="74"/>
      <c r="CK292" s="22"/>
    </row>
    <row r="293" spans="2:89" ht="15" customHeight="1" x14ac:dyDescent="0.2">
      <c r="B293" s="1"/>
      <c r="C293" s="12"/>
      <c r="D293" s="17"/>
      <c r="E293" s="19"/>
      <c r="F293" s="74"/>
      <c r="G293" s="1"/>
      <c r="H293" s="1"/>
      <c r="I293" s="22"/>
      <c r="J293" s="74"/>
      <c r="K293" s="1"/>
      <c r="L293" s="1"/>
      <c r="M293" s="22"/>
      <c r="N293" s="74"/>
      <c r="O293" s="1"/>
      <c r="P293" s="1"/>
      <c r="Q293" s="22"/>
      <c r="R293" s="74"/>
      <c r="S293" s="22"/>
      <c r="T293" s="74"/>
      <c r="U293" s="22"/>
      <c r="V293" s="74"/>
      <c r="W293" s="22"/>
      <c r="X293" s="74"/>
      <c r="Y293" s="22"/>
      <c r="Z293" s="74"/>
      <c r="AA293" s="22"/>
      <c r="AB293" s="74"/>
      <c r="AC293" s="22"/>
      <c r="AD293" s="74"/>
      <c r="AE293" s="22"/>
      <c r="AF293" s="74"/>
      <c r="AG293" s="22"/>
      <c r="AH293" s="74"/>
      <c r="AI293" s="22"/>
      <c r="AJ293" s="74"/>
      <c r="AK293" s="22"/>
      <c r="AL293" s="74"/>
      <c r="AM293" s="22"/>
      <c r="AN293" s="74"/>
      <c r="AO293" s="22"/>
      <c r="AP293" s="74"/>
      <c r="AQ293" s="22"/>
      <c r="AR293" s="74"/>
      <c r="AS293" s="22"/>
      <c r="AT293" s="74"/>
      <c r="AU293" s="22"/>
      <c r="AV293" s="74"/>
      <c r="AW293" s="22"/>
      <c r="AX293" s="74"/>
      <c r="AY293" s="22"/>
      <c r="AZ293" s="74"/>
      <c r="BA293" s="22"/>
      <c r="BB293" s="74"/>
      <c r="BC293" s="22"/>
      <c r="BD293" s="74"/>
      <c r="BE293" s="22"/>
      <c r="BF293" s="74"/>
      <c r="BG293" s="22"/>
      <c r="BH293" s="74"/>
      <c r="BI293" s="1"/>
      <c r="BJ293" s="1"/>
      <c r="BK293" s="22"/>
      <c r="BL293" s="74"/>
      <c r="BM293" s="22"/>
      <c r="BN293" s="74"/>
      <c r="BO293" s="22"/>
      <c r="BP293" s="74"/>
      <c r="BQ293" s="22"/>
      <c r="BR293" s="74"/>
      <c r="BS293" s="22"/>
      <c r="BT293" s="74"/>
      <c r="BU293" s="22"/>
      <c r="BV293" s="74"/>
      <c r="BW293" s="22"/>
      <c r="BX293" s="74"/>
      <c r="BY293" s="22"/>
      <c r="BZ293" s="74"/>
      <c r="CA293" s="22"/>
      <c r="CB293" s="74"/>
      <c r="CC293" s="22"/>
      <c r="CD293" s="66"/>
      <c r="CE293" s="66"/>
      <c r="CF293" s="67"/>
      <c r="CG293" s="66"/>
      <c r="CH293" s="66"/>
      <c r="CI293" s="68"/>
      <c r="CJ293" s="74"/>
      <c r="CK293" s="22"/>
    </row>
    <row r="294" spans="2:89" ht="15" customHeight="1" x14ac:dyDescent="0.2">
      <c r="B294" s="1"/>
      <c r="C294" s="12"/>
      <c r="D294" s="17"/>
      <c r="E294" s="19"/>
      <c r="F294" s="74"/>
      <c r="G294" s="1"/>
      <c r="H294" s="1"/>
      <c r="I294" s="22"/>
      <c r="J294" s="74"/>
      <c r="K294" s="1"/>
      <c r="L294" s="1"/>
      <c r="M294" s="22"/>
      <c r="N294" s="74"/>
      <c r="O294" s="1"/>
      <c r="P294" s="1"/>
      <c r="Q294" s="22"/>
      <c r="R294" s="74"/>
      <c r="S294" s="22"/>
      <c r="T294" s="74"/>
      <c r="U294" s="22"/>
      <c r="V294" s="74"/>
      <c r="W294" s="22"/>
      <c r="X294" s="74"/>
      <c r="Y294" s="22"/>
      <c r="Z294" s="74"/>
      <c r="AA294" s="22"/>
      <c r="AB294" s="74"/>
      <c r="AC294" s="22"/>
      <c r="AD294" s="74"/>
      <c r="AE294" s="22"/>
      <c r="AF294" s="74"/>
      <c r="AG294" s="22"/>
      <c r="AH294" s="74"/>
      <c r="AI294" s="22"/>
      <c r="AJ294" s="74"/>
      <c r="AK294" s="22"/>
      <c r="AL294" s="74"/>
      <c r="AM294" s="22"/>
      <c r="AN294" s="74"/>
      <c r="AO294" s="22"/>
      <c r="AP294" s="74"/>
      <c r="AQ294" s="22"/>
      <c r="AR294" s="74"/>
      <c r="AS294" s="22"/>
      <c r="AT294" s="74"/>
      <c r="AU294" s="22"/>
      <c r="AV294" s="74"/>
      <c r="AW294" s="22"/>
      <c r="AX294" s="74"/>
      <c r="AY294" s="22"/>
      <c r="AZ294" s="74"/>
      <c r="BA294" s="22"/>
      <c r="BB294" s="74"/>
      <c r="BC294" s="22"/>
      <c r="BD294" s="74"/>
      <c r="BE294" s="22"/>
      <c r="BF294" s="74"/>
      <c r="BG294" s="22"/>
      <c r="BH294" s="74"/>
      <c r="BI294" s="1"/>
      <c r="BJ294" s="1"/>
      <c r="BK294" s="22"/>
      <c r="BL294" s="74"/>
      <c r="BM294" s="22"/>
      <c r="BN294" s="74"/>
      <c r="BO294" s="22"/>
      <c r="BP294" s="74"/>
      <c r="BQ294" s="22"/>
      <c r="BR294" s="74"/>
      <c r="BS294" s="22"/>
      <c r="BT294" s="74"/>
      <c r="BU294" s="22"/>
      <c r="BV294" s="74"/>
      <c r="BW294" s="22"/>
      <c r="BX294" s="74"/>
      <c r="BY294" s="22"/>
      <c r="BZ294" s="74"/>
      <c r="CA294" s="22"/>
      <c r="CB294" s="74"/>
      <c r="CC294" s="22"/>
      <c r="CD294" s="66"/>
      <c r="CE294" s="66"/>
      <c r="CF294" s="67"/>
      <c r="CG294" s="66"/>
      <c r="CH294" s="66"/>
      <c r="CI294" s="68"/>
      <c r="CJ294" s="74"/>
      <c r="CK294" s="22"/>
    </row>
    <row r="295" spans="2:89" ht="15" customHeight="1" x14ac:dyDescent="0.2">
      <c r="B295" s="1"/>
      <c r="C295" s="12"/>
      <c r="D295" s="17"/>
      <c r="E295" s="19"/>
      <c r="F295" s="74"/>
      <c r="G295" s="1"/>
      <c r="H295" s="1"/>
      <c r="I295" s="22"/>
      <c r="J295" s="74"/>
      <c r="K295" s="1"/>
      <c r="L295" s="1"/>
      <c r="M295" s="22"/>
      <c r="N295" s="74"/>
      <c r="O295" s="1"/>
      <c r="P295" s="1"/>
      <c r="Q295" s="22"/>
      <c r="R295" s="74"/>
      <c r="S295" s="22"/>
      <c r="T295" s="74"/>
      <c r="U295" s="22"/>
      <c r="V295" s="74"/>
      <c r="W295" s="22"/>
      <c r="X295" s="74"/>
      <c r="Y295" s="22"/>
      <c r="Z295" s="74"/>
      <c r="AA295" s="22"/>
      <c r="AB295" s="74"/>
      <c r="AC295" s="22"/>
      <c r="AD295" s="74"/>
      <c r="AE295" s="22"/>
      <c r="AF295" s="74"/>
      <c r="AG295" s="22"/>
      <c r="AH295" s="74"/>
      <c r="AI295" s="22"/>
      <c r="AJ295" s="74"/>
      <c r="AK295" s="22"/>
      <c r="AL295" s="74"/>
      <c r="AM295" s="22"/>
      <c r="AN295" s="74"/>
      <c r="AO295" s="22"/>
      <c r="AP295" s="74"/>
      <c r="AQ295" s="22"/>
      <c r="AR295" s="74"/>
      <c r="AS295" s="22"/>
      <c r="AT295" s="74"/>
      <c r="AU295" s="22"/>
      <c r="AV295" s="74"/>
      <c r="AW295" s="22"/>
      <c r="AX295" s="74"/>
      <c r="AY295" s="22"/>
      <c r="AZ295" s="74"/>
      <c r="BA295" s="22"/>
      <c r="BB295" s="74"/>
      <c r="BC295" s="22"/>
      <c r="BD295" s="74"/>
      <c r="BE295" s="22"/>
      <c r="BF295" s="74"/>
      <c r="BG295" s="22"/>
      <c r="BH295" s="74"/>
      <c r="BI295" s="1"/>
      <c r="BJ295" s="1"/>
      <c r="BK295" s="22"/>
      <c r="BL295" s="74"/>
      <c r="BM295" s="22"/>
      <c r="BN295" s="74"/>
      <c r="BO295" s="22"/>
      <c r="BP295" s="74"/>
      <c r="BQ295" s="22"/>
      <c r="BR295" s="74"/>
      <c r="BS295" s="22"/>
      <c r="BT295" s="74"/>
      <c r="BU295" s="22"/>
      <c r="BV295" s="74"/>
      <c r="BW295" s="22"/>
      <c r="BX295" s="74"/>
      <c r="BY295" s="22"/>
      <c r="BZ295" s="74"/>
      <c r="CA295" s="22"/>
      <c r="CB295" s="74"/>
      <c r="CC295" s="22"/>
      <c r="CD295" s="66"/>
      <c r="CE295" s="66"/>
      <c r="CF295" s="67"/>
      <c r="CG295" s="66"/>
      <c r="CH295" s="66"/>
      <c r="CI295" s="68"/>
      <c r="CJ295" s="74"/>
      <c r="CK295" s="22"/>
    </row>
    <row r="296" spans="2:89" ht="15" customHeight="1" x14ac:dyDescent="0.2">
      <c r="B296" s="1"/>
      <c r="C296" s="12"/>
      <c r="D296" s="17"/>
      <c r="E296" s="19"/>
      <c r="F296" s="74"/>
      <c r="G296" s="1"/>
      <c r="H296" s="1"/>
      <c r="I296" s="22"/>
      <c r="J296" s="74"/>
      <c r="K296" s="1"/>
      <c r="L296" s="1"/>
      <c r="M296" s="22"/>
      <c r="N296" s="74"/>
      <c r="O296" s="1"/>
      <c r="P296" s="1"/>
      <c r="Q296" s="22"/>
      <c r="R296" s="74"/>
      <c r="S296" s="22"/>
      <c r="T296" s="74"/>
      <c r="U296" s="22"/>
      <c r="V296" s="74"/>
      <c r="W296" s="22"/>
      <c r="X296" s="74"/>
      <c r="Y296" s="22"/>
      <c r="Z296" s="74"/>
      <c r="AA296" s="22"/>
      <c r="AB296" s="74"/>
      <c r="AC296" s="22"/>
      <c r="AD296" s="74"/>
      <c r="AE296" s="22"/>
      <c r="AF296" s="74"/>
      <c r="AG296" s="22"/>
      <c r="AH296" s="74"/>
      <c r="AI296" s="22"/>
      <c r="AJ296" s="74"/>
      <c r="AK296" s="22"/>
      <c r="AL296" s="74"/>
      <c r="AM296" s="22"/>
      <c r="AN296" s="74"/>
      <c r="AO296" s="22"/>
      <c r="AP296" s="74"/>
      <c r="AQ296" s="22"/>
      <c r="AR296" s="74"/>
      <c r="AS296" s="22"/>
      <c r="AT296" s="74"/>
      <c r="AU296" s="22"/>
      <c r="AV296" s="74"/>
      <c r="AW296" s="22"/>
      <c r="AX296" s="74"/>
      <c r="AY296" s="22"/>
      <c r="AZ296" s="74"/>
      <c r="BA296" s="22"/>
      <c r="BB296" s="74"/>
      <c r="BC296" s="22"/>
      <c r="BD296" s="74"/>
      <c r="BE296" s="22"/>
      <c r="BF296" s="74"/>
      <c r="BG296" s="22"/>
      <c r="BH296" s="74"/>
      <c r="BI296" s="1"/>
      <c r="BJ296" s="1"/>
      <c r="BK296" s="22"/>
      <c r="BL296" s="74"/>
      <c r="BM296" s="22"/>
      <c r="BN296" s="74"/>
      <c r="BO296" s="22"/>
      <c r="BP296" s="74"/>
      <c r="BQ296" s="22"/>
      <c r="BR296" s="74"/>
      <c r="BS296" s="22"/>
      <c r="BT296" s="74"/>
      <c r="BU296" s="22"/>
      <c r="BV296" s="74"/>
      <c r="BW296" s="22"/>
      <c r="BX296" s="74"/>
      <c r="BY296" s="22"/>
      <c r="BZ296" s="74"/>
      <c r="CA296" s="22"/>
      <c r="CB296" s="74"/>
      <c r="CC296" s="22"/>
      <c r="CD296" s="66"/>
      <c r="CE296" s="66"/>
      <c r="CF296" s="67"/>
      <c r="CG296" s="66"/>
      <c r="CH296" s="66"/>
      <c r="CI296" s="68"/>
      <c r="CJ296" s="74"/>
      <c r="CK296" s="22"/>
    </row>
    <row r="297" spans="2:89" ht="15" customHeight="1" x14ac:dyDescent="0.2">
      <c r="B297" s="1"/>
      <c r="C297" s="12"/>
      <c r="D297" s="17"/>
      <c r="E297" s="19"/>
      <c r="F297" s="74"/>
      <c r="G297" s="1"/>
      <c r="H297" s="1"/>
      <c r="I297" s="22"/>
      <c r="J297" s="74"/>
      <c r="K297" s="1"/>
      <c r="L297" s="1"/>
      <c r="M297" s="22"/>
      <c r="N297" s="74"/>
      <c r="O297" s="1"/>
      <c r="P297" s="1"/>
      <c r="Q297" s="22"/>
      <c r="R297" s="74"/>
      <c r="S297" s="22"/>
      <c r="T297" s="74"/>
      <c r="U297" s="22"/>
      <c r="V297" s="74"/>
      <c r="W297" s="22"/>
      <c r="X297" s="74"/>
      <c r="Y297" s="22"/>
      <c r="Z297" s="74"/>
      <c r="AA297" s="22"/>
      <c r="AB297" s="74"/>
      <c r="AC297" s="22"/>
      <c r="AD297" s="74"/>
      <c r="AE297" s="22"/>
      <c r="AF297" s="74"/>
      <c r="AG297" s="22"/>
      <c r="AH297" s="74"/>
      <c r="AI297" s="22"/>
      <c r="AJ297" s="74"/>
      <c r="AK297" s="22"/>
      <c r="AL297" s="74"/>
      <c r="AM297" s="22"/>
      <c r="AN297" s="74"/>
      <c r="AO297" s="22"/>
      <c r="AP297" s="74"/>
      <c r="AQ297" s="22"/>
      <c r="AR297" s="74"/>
      <c r="AS297" s="22"/>
      <c r="AT297" s="74"/>
      <c r="AU297" s="22"/>
      <c r="AV297" s="74"/>
      <c r="AW297" s="22"/>
      <c r="AX297" s="74"/>
      <c r="AY297" s="22"/>
      <c r="AZ297" s="74"/>
      <c r="BA297" s="22"/>
      <c r="BB297" s="74"/>
      <c r="BC297" s="22"/>
      <c r="BD297" s="74"/>
      <c r="BE297" s="22"/>
      <c r="BF297" s="74"/>
      <c r="BG297" s="22"/>
      <c r="BH297" s="74"/>
      <c r="BI297" s="1"/>
      <c r="BJ297" s="1"/>
      <c r="BK297" s="22"/>
      <c r="BL297" s="74"/>
      <c r="BM297" s="22"/>
      <c r="BN297" s="74"/>
      <c r="BO297" s="22"/>
      <c r="BP297" s="74"/>
      <c r="BQ297" s="22"/>
      <c r="BR297" s="74"/>
      <c r="BS297" s="22"/>
      <c r="BT297" s="74"/>
      <c r="BU297" s="22"/>
      <c r="BV297" s="74"/>
      <c r="BW297" s="22"/>
      <c r="BX297" s="74"/>
      <c r="BY297" s="22"/>
      <c r="BZ297" s="74"/>
      <c r="CA297" s="22"/>
      <c r="CB297" s="74"/>
      <c r="CC297" s="22"/>
      <c r="CD297" s="66"/>
      <c r="CE297" s="66"/>
      <c r="CF297" s="67"/>
      <c r="CG297" s="66"/>
      <c r="CH297" s="66"/>
      <c r="CI297" s="68"/>
      <c r="CJ297" s="74"/>
      <c r="CK297" s="22"/>
    </row>
    <row r="298" spans="2:89" ht="15" customHeight="1" x14ac:dyDescent="0.2">
      <c r="B298" s="1"/>
      <c r="C298" s="12"/>
      <c r="D298" s="17"/>
      <c r="E298" s="19"/>
      <c r="F298" s="74"/>
      <c r="G298" s="1"/>
      <c r="H298" s="1"/>
      <c r="I298" s="22"/>
      <c r="J298" s="74"/>
      <c r="K298" s="1"/>
      <c r="L298" s="1"/>
      <c r="M298" s="22"/>
      <c r="N298" s="74"/>
      <c r="O298" s="1"/>
      <c r="P298" s="1"/>
      <c r="Q298" s="22"/>
      <c r="R298" s="74"/>
      <c r="S298" s="22"/>
      <c r="T298" s="74"/>
      <c r="U298" s="22"/>
      <c r="V298" s="74"/>
      <c r="W298" s="22"/>
      <c r="X298" s="74"/>
      <c r="Y298" s="22"/>
      <c r="Z298" s="74"/>
      <c r="AA298" s="22"/>
      <c r="AB298" s="74"/>
      <c r="AC298" s="22"/>
      <c r="AD298" s="74"/>
      <c r="AE298" s="22"/>
      <c r="AF298" s="74"/>
      <c r="AG298" s="22"/>
      <c r="AH298" s="74"/>
      <c r="AI298" s="22"/>
      <c r="AJ298" s="74"/>
      <c r="AK298" s="22"/>
      <c r="AL298" s="74"/>
      <c r="AM298" s="22"/>
      <c r="AN298" s="74"/>
      <c r="AO298" s="22"/>
      <c r="AP298" s="74"/>
      <c r="AQ298" s="22"/>
      <c r="AR298" s="74"/>
      <c r="AS298" s="22"/>
      <c r="AT298" s="74"/>
      <c r="AU298" s="22"/>
      <c r="AV298" s="74"/>
      <c r="AW298" s="22"/>
      <c r="AX298" s="74"/>
      <c r="AY298" s="22"/>
      <c r="AZ298" s="74"/>
      <c r="BA298" s="22"/>
      <c r="BB298" s="74"/>
      <c r="BC298" s="22"/>
      <c r="BD298" s="74"/>
      <c r="BE298" s="22"/>
      <c r="BF298" s="74"/>
      <c r="BG298" s="22"/>
      <c r="BH298" s="74"/>
      <c r="BI298" s="1"/>
      <c r="BJ298" s="1"/>
      <c r="BK298" s="22"/>
      <c r="BL298" s="74"/>
      <c r="BM298" s="22"/>
      <c r="BN298" s="74"/>
      <c r="BO298" s="22"/>
      <c r="BP298" s="74"/>
      <c r="BQ298" s="22"/>
      <c r="BR298" s="74"/>
      <c r="BS298" s="22"/>
      <c r="BT298" s="74"/>
      <c r="BU298" s="22"/>
      <c r="BV298" s="74"/>
      <c r="BW298" s="22"/>
      <c r="BX298" s="74"/>
      <c r="BY298" s="22"/>
      <c r="BZ298" s="74"/>
      <c r="CA298" s="22"/>
      <c r="CB298" s="74"/>
      <c r="CC298" s="22"/>
      <c r="CD298" s="66"/>
      <c r="CE298" s="66"/>
      <c r="CF298" s="67"/>
      <c r="CG298" s="66"/>
      <c r="CH298" s="66"/>
      <c r="CI298" s="68"/>
      <c r="CJ298" s="74"/>
      <c r="CK298" s="22"/>
    </row>
    <row r="299" spans="2:89" ht="15" customHeight="1" x14ac:dyDescent="0.2">
      <c r="B299" s="1"/>
      <c r="C299" s="12"/>
      <c r="D299" s="17"/>
      <c r="E299" s="19"/>
      <c r="F299" s="74"/>
      <c r="G299" s="1"/>
      <c r="H299" s="1"/>
      <c r="I299" s="22"/>
      <c r="J299" s="74"/>
      <c r="K299" s="1"/>
      <c r="L299" s="1"/>
      <c r="M299" s="22"/>
      <c r="N299" s="74"/>
      <c r="O299" s="1"/>
      <c r="P299" s="1"/>
      <c r="Q299" s="22"/>
      <c r="R299" s="74"/>
      <c r="S299" s="22"/>
      <c r="T299" s="74"/>
      <c r="U299" s="22"/>
      <c r="V299" s="74"/>
      <c r="W299" s="22"/>
      <c r="X299" s="74"/>
      <c r="Y299" s="22"/>
      <c r="Z299" s="74"/>
      <c r="AA299" s="22"/>
      <c r="AB299" s="74"/>
      <c r="AC299" s="22"/>
      <c r="AD299" s="74"/>
      <c r="AE299" s="22"/>
      <c r="AF299" s="74"/>
      <c r="AG299" s="22"/>
      <c r="AH299" s="74"/>
      <c r="AI299" s="22"/>
      <c r="AJ299" s="74"/>
      <c r="AK299" s="22"/>
      <c r="AL299" s="74"/>
      <c r="AM299" s="22"/>
      <c r="AN299" s="74"/>
      <c r="AO299" s="22"/>
      <c r="AP299" s="74"/>
      <c r="AQ299" s="22"/>
      <c r="AR299" s="74"/>
      <c r="AS299" s="22"/>
      <c r="AT299" s="74"/>
      <c r="AU299" s="22"/>
      <c r="AV299" s="74"/>
      <c r="AW299" s="22"/>
      <c r="AX299" s="74"/>
      <c r="AY299" s="22"/>
      <c r="AZ299" s="74"/>
      <c r="BA299" s="22"/>
      <c r="BB299" s="74"/>
      <c r="BC299" s="22"/>
      <c r="BD299" s="74"/>
      <c r="BE299" s="22"/>
      <c r="BF299" s="74"/>
      <c r="BG299" s="22"/>
      <c r="BH299" s="74"/>
      <c r="BI299" s="1"/>
      <c r="BJ299" s="1"/>
      <c r="BK299" s="22"/>
      <c r="BL299" s="74"/>
      <c r="BM299" s="22"/>
      <c r="BN299" s="74"/>
      <c r="BO299" s="22"/>
      <c r="BP299" s="74"/>
      <c r="BQ299" s="22"/>
      <c r="BR299" s="74"/>
      <c r="BS299" s="22"/>
      <c r="BT299" s="74"/>
      <c r="BU299" s="22"/>
      <c r="BV299" s="74"/>
      <c r="BW299" s="22"/>
      <c r="BX299" s="74"/>
      <c r="BY299" s="22"/>
      <c r="BZ299" s="74"/>
      <c r="CA299" s="22"/>
      <c r="CB299" s="74"/>
      <c r="CC299" s="22"/>
      <c r="CD299" s="66"/>
      <c r="CE299" s="66"/>
      <c r="CF299" s="67"/>
      <c r="CG299" s="66"/>
      <c r="CH299" s="66"/>
      <c r="CI299" s="68"/>
      <c r="CJ299" s="74"/>
      <c r="CK299" s="22"/>
    </row>
    <row r="300" spans="2:89" ht="15" customHeight="1" x14ac:dyDescent="0.2">
      <c r="B300" s="1"/>
      <c r="C300" s="12"/>
      <c r="D300" s="17"/>
      <c r="E300" s="19"/>
      <c r="F300" s="74"/>
      <c r="G300" s="1"/>
      <c r="H300" s="1"/>
      <c r="I300" s="22"/>
      <c r="J300" s="74"/>
      <c r="K300" s="1"/>
      <c r="L300" s="1"/>
      <c r="M300" s="22"/>
      <c r="N300" s="74"/>
      <c r="O300" s="1"/>
      <c r="P300" s="1"/>
      <c r="Q300" s="22"/>
      <c r="R300" s="74"/>
      <c r="S300" s="22"/>
      <c r="T300" s="74"/>
      <c r="U300" s="22"/>
      <c r="V300" s="74"/>
      <c r="W300" s="22"/>
      <c r="X300" s="74"/>
      <c r="Y300" s="22"/>
      <c r="Z300" s="74"/>
      <c r="AA300" s="22"/>
      <c r="AB300" s="74"/>
      <c r="AC300" s="22"/>
      <c r="AD300" s="74"/>
      <c r="AE300" s="22"/>
      <c r="AF300" s="74"/>
      <c r="AG300" s="22"/>
      <c r="AH300" s="74"/>
      <c r="AI300" s="22"/>
      <c r="AJ300" s="74"/>
      <c r="AK300" s="22"/>
      <c r="AL300" s="74"/>
      <c r="AM300" s="22"/>
      <c r="AN300" s="74"/>
      <c r="AO300" s="22"/>
      <c r="AP300" s="74"/>
      <c r="AQ300" s="22"/>
      <c r="AR300" s="74"/>
      <c r="AS300" s="22"/>
      <c r="AT300" s="74"/>
      <c r="AU300" s="22"/>
      <c r="AV300" s="74"/>
      <c r="AW300" s="22"/>
      <c r="AX300" s="74"/>
      <c r="AY300" s="22"/>
      <c r="AZ300" s="74"/>
      <c r="BA300" s="22"/>
      <c r="BB300" s="74"/>
      <c r="BC300" s="22"/>
      <c r="BD300" s="74"/>
      <c r="BE300" s="22"/>
      <c r="BF300" s="74"/>
      <c r="BG300" s="22"/>
      <c r="BH300" s="74"/>
      <c r="BI300" s="1"/>
      <c r="BJ300" s="1"/>
      <c r="BK300" s="22"/>
      <c r="BL300" s="74"/>
      <c r="BM300" s="22"/>
      <c r="BN300" s="74"/>
      <c r="BO300" s="22"/>
      <c r="BP300" s="74"/>
      <c r="BQ300" s="22"/>
      <c r="BR300" s="74"/>
      <c r="BS300" s="22"/>
      <c r="BT300" s="74"/>
      <c r="BU300" s="22"/>
      <c r="BV300" s="74"/>
      <c r="BW300" s="22"/>
      <c r="BX300" s="74"/>
      <c r="BY300" s="22"/>
      <c r="BZ300" s="74"/>
      <c r="CA300" s="22"/>
      <c r="CB300" s="74"/>
      <c r="CC300" s="22"/>
      <c r="CD300" s="66"/>
      <c r="CE300" s="66"/>
      <c r="CF300" s="67"/>
      <c r="CG300" s="66"/>
      <c r="CH300" s="66"/>
      <c r="CI300" s="68"/>
      <c r="CJ300" s="74"/>
      <c r="CK300" s="22"/>
    </row>
    <row r="302" spans="2:89" x14ac:dyDescent="0.2">
      <c r="C302" s="13" t="s">
        <v>478</v>
      </c>
      <c r="F302" s="13">
        <f t="shared" ref="F302:AK302" si="0">COUNTIF(F4:F300, "P")</f>
        <v>0</v>
      </c>
      <c r="G302" s="13">
        <f t="shared" si="0"/>
        <v>0</v>
      </c>
      <c r="H302" s="13">
        <f t="shared" si="0"/>
        <v>0</v>
      </c>
      <c r="I302" s="13">
        <f t="shared" si="0"/>
        <v>0</v>
      </c>
      <c r="J302" s="13">
        <f t="shared" si="0"/>
        <v>0</v>
      </c>
      <c r="K302" s="13">
        <f t="shared" si="0"/>
        <v>0</v>
      </c>
      <c r="L302" s="13">
        <f t="shared" si="0"/>
        <v>0</v>
      </c>
      <c r="M302" s="13">
        <f t="shared" si="0"/>
        <v>0</v>
      </c>
      <c r="N302" s="13">
        <f t="shared" si="0"/>
        <v>0</v>
      </c>
      <c r="O302" s="13">
        <f t="shared" si="0"/>
        <v>0</v>
      </c>
      <c r="P302" s="13">
        <f t="shared" si="0"/>
        <v>0</v>
      </c>
      <c r="Q302" s="13">
        <f t="shared" si="0"/>
        <v>0</v>
      </c>
      <c r="R302" s="13">
        <f t="shared" si="0"/>
        <v>0</v>
      </c>
      <c r="S302" s="13">
        <f t="shared" si="0"/>
        <v>0</v>
      </c>
      <c r="T302" s="13">
        <f t="shared" si="0"/>
        <v>0</v>
      </c>
      <c r="U302" s="13">
        <f t="shared" si="0"/>
        <v>0</v>
      </c>
      <c r="V302" s="13">
        <f t="shared" si="0"/>
        <v>0</v>
      </c>
      <c r="W302" s="13">
        <f t="shared" si="0"/>
        <v>0</v>
      </c>
      <c r="X302" s="13">
        <f t="shared" si="0"/>
        <v>0</v>
      </c>
      <c r="Y302" s="13">
        <f t="shared" si="0"/>
        <v>0</v>
      </c>
      <c r="Z302" s="13">
        <f t="shared" si="0"/>
        <v>0</v>
      </c>
      <c r="AA302" s="13">
        <f t="shared" si="0"/>
        <v>0</v>
      </c>
      <c r="AB302" s="13">
        <f t="shared" si="0"/>
        <v>0</v>
      </c>
      <c r="AC302" s="13">
        <f t="shared" si="0"/>
        <v>0</v>
      </c>
      <c r="AD302" s="13">
        <f t="shared" si="0"/>
        <v>0</v>
      </c>
      <c r="AE302" s="13">
        <f t="shared" si="0"/>
        <v>0</v>
      </c>
      <c r="AF302" s="13">
        <f t="shared" si="0"/>
        <v>0</v>
      </c>
      <c r="AG302" s="13">
        <f t="shared" si="0"/>
        <v>0</v>
      </c>
      <c r="AH302" s="13">
        <f t="shared" ref="AH302:AI302" si="1">COUNTIF(AH4:AH300, "P")</f>
        <v>0</v>
      </c>
      <c r="AI302" s="13">
        <f t="shared" si="1"/>
        <v>0</v>
      </c>
      <c r="AJ302" s="13">
        <f t="shared" si="0"/>
        <v>0</v>
      </c>
      <c r="AK302" s="13">
        <f t="shared" si="0"/>
        <v>0</v>
      </c>
      <c r="AL302" s="13">
        <f>COUNTIF(AL4:AL300, "P")</f>
        <v>0</v>
      </c>
      <c r="AM302" s="13">
        <f t="shared" ref="AM302:CC302" si="2">COUNTIF(AM4:AM300, "P")</f>
        <v>0</v>
      </c>
      <c r="AN302" s="13">
        <f t="shared" si="2"/>
        <v>0</v>
      </c>
      <c r="AO302" s="13">
        <f t="shared" si="2"/>
        <v>0</v>
      </c>
      <c r="AP302" s="13">
        <f t="shared" si="2"/>
        <v>0</v>
      </c>
      <c r="AQ302" s="13">
        <f t="shared" si="2"/>
        <v>0</v>
      </c>
      <c r="AR302" s="13">
        <f t="shared" si="2"/>
        <v>0</v>
      </c>
      <c r="AS302" s="13">
        <f t="shared" si="2"/>
        <v>0</v>
      </c>
      <c r="AT302" s="13">
        <f t="shared" si="2"/>
        <v>0</v>
      </c>
      <c r="AU302" s="13">
        <f t="shared" si="2"/>
        <v>0</v>
      </c>
      <c r="AV302" s="13">
        <f t="shared" si="2"/>
        <v>0</v>
      </c>
      <c r="AW302" s="13">
        <f t="shared" si="2"/>
        <v>0</v>
      </c>
      <c r="AX302" s="13">
        <f t="shared" si="2"/>
        <v>0</v>
      </c>
      <c r="AY302" s="13">
        <f t="shared" si="2"/>
        <v>0</v>
      </c>
      <c r="AZ302" s="13">
        <f t="shared" ref="AZ302:BA302" si="3">COUNTIF(AZ4:AZ300, "P")</f>
        <v>0</v>
      </c>
      <c r="BA302" s="13">
        <f t="shared" si="3"/>
        <v>0</v>
      </c>
      <c r="BB302" s="13">
        <f t="shared" si="2"/>
        <v>0</v>
      </c>
      <c r="BC302" s="13">
        <f t="shared" si="2"/>
        <v>0</v>
      </c>
      <c r="BD302" s="13">
        <f t="shared" si="2"/>
        <v>0</v>
      </c>
      <c r="BE302" s="13">
        <f t="shared" si="2"/>
        <v>0</v>
      </c>
      <c r="BF302" s="13">
        <f t="shared" si="2"/>
        <v>0</v>
      </c>
      <c r="BG302" s="13">
        <f t="shared" si="2"/>
        <v>0</v>
      </c>
      <c r="BH302" s="13">
        <f t="shared" si="2"/>
        <v>0</v>
      </c>
      <c r="BI302" s="13">
        <f t="shared" si="2"/>
        <v>0</v>
      </c>
      <c r="BJ302" s="13">
        <f t="shared" si="2"/>
        <v>0</v>
      </c>
      <c r="BK302" s="13">
        <f t="shared" si="2"/>
        <v>0</v>
      </c>
      <c r="BL302" s="13">
        <f t="shared" si="2"/>
        <v>0</v>
      </c>
      <c r="BM302" s="13">
        <f t="shared" si="2"/>
        <v>0</v>
      </c>
      <c r="BN302" s="13">
        <f t="shared" si="2"/>
        <v>0</v>
      </c>
      <c r="BO302" s="13">
        <f t="shared" si="2"/>
        <v>0</v>
      </c>
      <c r="BP302" s="13">
        <f t="shared" si="2"/>
        <v>0</v>
      </c>
      <c r="BQ302" s="13">
        <f t="shared" si="2"/>
        <v>0</v>
      </c>
      <c r="BR302" s="13">
        <f t="shared" ref="BR302:BY302" si="4">COUNTIF(BR4:BR300, "P")</f>
        <v>0</v>
      </c>
      <c r="BS302" s="13">
        <f t="shared" si="4"/>
        <v>0</v>
      </c>
      <c r="BT302" s="13">
        <f t="shared" si="4"/>
        <v>0</v>
      </c>
      <c r="BU302" s="13">
        <f t="shared" si="4"/>
        <v>0</v>
      </c>
      <c r="BV302" s="13">
        <f t="shared" si="4"/>
        <v>0</v>
      </c>
      <c r="BW302" s="13">
        <f t="shared" si="4"/>
        <v>0</v>
      </c>
      <c r="BX302" s="13">
        <f t="shared" si="4"/>
        <v>0</v>
      </c>
      <c r="BY302" s="13">
        <f t="shared" si="4"/>
        <v>0</v>
      </c>
      <c r="BZ302" s="13">
        <f t="shared" si="2"/>
        <v>0</v>
      </c>
      <c r="CA302" s="13">
        <f t="shared" si="2"/>
        <v>0</v>
      </c>
      <c r="CB302" s="13">
        <f t="shared" si="2"/>
        <v>0</v>
      </c>
      <c r="CC302" s="13">
        <f t="shared" si="2"/>
        <v>0</v>
      </c>
      <c r="CJ302" s="13">
        <f t="shared" ref="CJ302:CK302" si="5">COUNTIF(CJ4:CJ300, "P")</f>
        <v>0</v>
      </c>
      <c r="CK302" s="13">
        <f t="shared" si="5"/>
        <v>0</v>
      </c>
    </row>
  </sheetData>
  <mergeCells count="39">
    <mergeCell ref="CJ1:CK1"/>
    <mergeCell ref="AB1:AC1"/>
    <mergeCell ref="F1:G1"/>
    <mergeCell ref="H1:I1"/>
    <mergeCell ref="J1:K1"/>
    <mergeCell ref="L1:M1"/>
    <mergeCell ref="N1:O1"/>
    <mergeCell ref="P1:Q1"/>
    <mergeCell ref="R1:S1"/>
    <mergeCell ref="T1:U1"/>
    <mergeCell ref="V1:W1"/>
    <mergeCell ref="X1:Y1"/>
    <mergeCell ref="Z1:AA1"/>
    <mergeCell ref="BD1:BE1"/>
    <mergeCell ref="AD1:AE1"/>
    <mergeCell ref="AF1:AG1"/>
    <mergeCell ref="AT1:AU1"/>
    <mergeCell ref="AV1:AW1"/>
    <mergeCell ref="AX1:AY1"/>
    <mergeCell ref="BB1:BC1"/>
    <mergeCell ref="AH1:AI1"/>
    <mergeCell ref="AJ1:AK1"/>
    <mergeCell ref="AL1:AM1"/>
    <mergeCell ref="AN1:AO1"/>
    <mergeCell ref="AP1:AQ1"/>
    <mergeCell ref="AR1:AS1"/>
    <mergeCell ref="AZ1:BA1"/>
    <mergeCell ref="BZ1:CA1"/>
    <mergeCell ref="CB1:CC1"/>
    <mergeCell ref="BF1:BG1"/>
    <mergeCell ref="BH1:BI1"/>
    <mergeCell ref="BJ1:BK1"/>
    <mergeCell ref="BL1:BM1"/>
    <mergeCell ref="BN1:BO1"/>
    <mergeCell ref="BP1:BQ1"/>
    <mergeCell ref="BR1:BS1"/>
    <mergeCell ref="BT1:BU1"/>
    <mergeCell ref="BV1:BW1"/>
    <mergeCell ref="BX1:BY1"/>
  </mergeCells>
  <pageMargins left="0.23622047244094491" right="0.23622047244094491" top="0.74803149606299213" bottom="0.74803149606299213" header="0.31496062992125984" footer="0.31496062992125984"/>
  <pageSetup paperSize="8" scale="69" fitToWidth="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93" r:id="rId4" name="Button 9">
              <controlPr defaultSize="0" print="0" autoFill="0" autoPict="0" macro="[0]!Compare_Plan2TCMS">
                <anchor moveWithCells="1" sizeWithCells="1">
                  <from>
                    <xdr:col>2</xdr:col>
                    <xdr:colOff>114300</xdr:colOff>
                    <xdr:row>0</xdr:row>
                    <xdr:rowOff>0</xdr:rowOff>
                  </from>
                  <to>
                    <xdr:col>2</xdr:col>
                    <xdr:colOff>1733550</xdr:colOff>
                    <xdr:row>1</xdr:row>
                    <xdr:rowOff>0</xdr:rowOff>
                  </to>
                </anchor>
              </controlPr>
            </control>
          </mc:Choice>
        </mc:AlternateContent>
        <mc:AlternateContent xmlns:mc="http://schemas.openxmlformats.org/markup-compatibility/2006">
          <mc:Choice Requires="x14">
            <control shapeId="16395" r:id="rId5" name="Button 11">
              <controlPr defaultSize="0" print="0" autoFill="0" autoPict="0" macro="[0]!Compare_Active2PAB">
                <anchor moveWithCells="1" sizeWithCells="1">
                  <from>
                    <xdr:col>2</xdr:col>
                    <xdr:colOff>2038350</xdr:colOff>
                    <xdr:row>0</xdr:row>
                    <xdr:rowOff>0</xdr:rowOff>
                  </from>
                  <to>
                    <xdr:col>4</xdr:col>
                    <xdr:colOff>781050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G111"/>
  <sheetViews>
    <sheetView topLeftCell="W1" zoomScaleNormal="100" workbookViewId="0">
      <selection activeCell="AC26" sqref="AC26"/>
    </sheetView>
  </sheetViews>
  <sheetFormatPr defaultRowHeight="15" x14ac:dyDescent="0.25"/>
  <cols>
    <col min="1" max="1" width="2.85546875" customWidth="1"/>
    <col min="2" max="2" width="13.42578125" customWidth="1"/>
    <col min="3" max="3" width="1.85546875" customWidth="1"/>
    <col min="4" max="4" width="1.7109375" customWidth="1"/>
    <col min="5" max="5" width="4.42578125" customWidth="1"/>
    <col min="6" max="6" width="2" customWidth="1"/>
    <col min="7" max="7" width="1.42578125" customWidth="1"/>
    <col min="8" max="8" width="2.5703125" customWidth="1"/>
    <col min="9" max="9" width="6.140625" customWidth="1"/>
    <col min="10" max="10" width="4.140625" customWidth="1"/>
    <col min="11" max="11" width="2.5703125" customWidth="1"/>
    <col min="12" max="12" width="1.85546875" customWidth="1"/>
    <col min="13" max="13" width="1.7109375" customWidth="1"/>
    <col min="14" max="14" width="4.28515625" customWidth="1"/>
    <col min="15" max="15" width="6.140625" customWidth="1"/>
    <col min="16" max="16" width="4.85546875" customWidth="1"/>
    <col min="17" max="17" width="5.42578125" customWidth="1"/>
    <col min="18" max="18" width="4.140625" customWidth="1"/>
    <col min="19" max="19" width="6.140625" customWidth="1"/>
    <col min="20" max="20" width="2.28515625" customWidth="1"/>
    <col min="21" max="21" width="2.85546875" customWidth="1"/>
    <col min="22" max="22" width="7.5703125" customWidth="1"/>
    <col min="23" max="23" width="4.28515625" customWidth="1"/>
    <col min="24" max="24" width="6.7109375" customWidth="1"/>
    <col min="25" max="25" width="3.42578125" customWidth="1"/>
    <col min="26" max="26" width="2.5703125" customWidth="1"/>
    <col min="27" max="27" width="2.7109375" customWidth="1"/>
    <col min="257" max="257" width="2.85546875" customWidth="1"/>
    <col min="258" max="258" width="13.42578125" customWidth="1"/>
    <col min="259" max="259" width="1.85546875" customWidth="1"/>
    <col min="260" max="260" width="1.7109375" customWidth="1"/>
    <col min="261" max="261" width="4.42578125" customWidth="1"/>
    <col min="262" max="262" width="2" customWidth="1"/>
    <col min="263" max="263" width="1.42578125" customWidth="1"/>
    <col min="264" max="264" width="2.5703125" customWidth="1"/>
    <col min="265" max="265" width="6.140625" customWidth="1"/>
    <col min="266" max="266" width="4.140625" customWidth="1"/>
    <col min="267" max="267" width="2.5703125" customWidth="1"/>
    <col min="268" max="268" width="1.85546875" customWidth="1"/>
    <col min="269" max="269" width="1.7109375" customWidth="1"/>
    <col min="270" max="270" width="4.28515625" customWidth="1"/>
    <col min="271" max="271" width="6.140625" customWidth="1"/>
    <col min="272" max="272" width="4.85546875" customWidth="1"/>
    <col min="273" max="273" width="5.42578125" customWidth="1"/>
    <col min="274" max="274" width="4.140625" customWidth="1"/>
    <col min="275" max="275" width="6.140625" customWidth="1"/>
    <col min="276" max="276" width="2.28515625" customWidth="1"/>
    <col min="277" max="277" width="2.85546875" customWidth="1"/>
    <col min="278" max="278" width="7.5703125" customWidth="1"/>
    <col min="279" max="279" width="4.28515625" customWidth="1"/>
    <col min="280" max="280" width="6.7109375" customWidth="1"/>
    <col min="281" max="281" width="3.42578125" customWidth="1"/>
    <col min="282" max="282" width="2.5703125" customWidth="1"/>
    <col min="283" max="283" width="2.7109375" customWidth="1"/>
    <col min="513" max="513" width="2.85546875" customWidth="1"/>
    <col min="514" max="514" width="13.42578125" customWidth="1"/>
    <col min="515" max="515" width="1.85546875" customWidth="1"/>
    <col min="516" max="516" width="1.7109375" customWidth="1"/>
    <col min="517" max="517" width="4.42578125" customWidth="1"/>
    <col min="518" max="518" width="2" customWidth="1"/>
    <col min="519" max="519" width="1.42578125" customWidth="1"/>
    <col min="520" max="520" width="2.5703125" customWidth="1"/>
    <col min="521" max="521" width="6.140625" customWidth="1"/>
    <col min="522" max="522" width="4.140625" customWidth="1"/>
    <col min="523" max="523" width="2.5703125" customWidth="1"/>
    <col min="524" max="524" width="1.85546875" customWidth="1"/>
    <col min="525" max="525" width="1.7109375" customWidth="1"/>
    <col min="526" max="526" width="4.28515625" customWidth="1"/>
    <col min="527" max="527" width="6.140625" customWidth="1"/>
    <col min="528" max="528" width="4.85546875" customWidth="1"/>
    <col min="529" max="529" width="5.42578125" customWidth="1"/>
    <col min="530" max="530" width="4.140625" customWidth="1"/>
    <col min="531" max="531" width="6.140625" customWidth="1"/>
    <col min="532" max="532" width="2.28515625" customWidth="1"/>
    <col min="533" max="533" width="2.85546875" customWidth="1"/>
    <col min="534" max="534" width="7.5703125" customWidth="1"/>
    <col min="535" max="535" width="4.28515625" customWidth="1"/>
    <col min="536" max="536" width="6.7109375" customWidth="1"/>
    <col min="537" max="537" width="3.42578125" customWidth="1"/>
    <col min="538" max="538" width="2.5703125" customWidth="1"/>
    <col min="539" max="539" width="2.7109375" customWidth="1"/>
    <col min="769" max="769" width="2.85546875" customWidth="1"/>
    <col min="770" max="770" width="13.42578125" customWidth="1"/>
    <col min="771" max="771" width="1.85546875" customWidth="1"/>
    <col min="772" max="772" width="1.7109375" customWidth="1"/>
    <col min="773" max="773" width="4.42578125" customWidth="1"/>
    <col min="774" max="774" width="2" customWidth="1"/>
    <col min="775" max="775" width="1.42578125" customWidth="1"/>
    <col min="776" max="776" width="2.5703125" customWidth="1"/>
    <col min="777" max="777" width="6.140625" customWidth="1"/>
    <col min="778" max="778" width="4.140625" customWidth="1"/>
    <col min="779" max="779" width="2.5703125" customWidth="1"/>
    <col min="780" max="780" width="1.85546875" customWidth="1"/>
    <col min="781" max="781" width="1.7109375" customWidth="1"/>
    <col min="782" max="782" width="4.28515625" customWidth="1"/>
    <col min="783" max="783" width="6.140625" customWidth="1"/>
    <col min="784" max="784" width="4.85546875" customWidth="1"/>
    <col min="785" max="785" width="5.42578125" customWidth="1"/>
    <col min="786" max="786" width="4.140625" customWidth="1"/>
    <col min="787" max="787" width="6.140625" customWidth="1"/>
    <col min="788" max="788" width="2.28515625" customWidth="1"/>
    <col min="789" max="789" width="2.85546875" customWidth="1"/>
    <col min="790" max="790" width="7.5703125" customWidth="1"/>
    <col min="791" max="791" width="4.28515625" customWidth="1"/>
    <col min="792" max="792" width="6.7109375" customWidth="1"/>
    <col min="793" max="793" width="3.42578125" customWidth="1"/>
    <col min="794" max="794" width="2.5703125" customWidth="1"/>
    <col min="795" max="795" width="2.7109375" customWidth="1"/>
    <col min="1025" max="1025" width="2.85546875" customWidth="1"/>
    <col min="1026" max="1026" width="13.42578125" customWidth="1"/>
    <col min="1027" max="1027" width="1.85546875" customWidth="1"/>
    <col min="1028" max="1028" width="1.7109375" customWidth="1"/>
    <col min="1029" max="1029" width="4.42578125" customWidth="1"/>
    <col min="1030" max="1030" width="2" customWidth="1"/>
    <col min="1031" max="1031" width="1.42578125" customWidth="1"/>
    <col min="1032" max="1032" width="2.5703125" customWidth="1"/>
    <col min="1033" max="1033" width="6.140625" customWidth="1"/>
    <col min="1034" max="1034" width="4.140625" customWidth="1"/>
    <col min="1035" max="1035" width="2.5703125" customWidth="1"/>
    <col min="1036" max="1036" width="1.85546875" customWidth="1"/>
    <col min="1037" max="1037" width="1.7109375" customWidth="1"/>
    <col min="1038" max="1038" width="4.28515625" customWidth="1"/>
    <col min="1039" max="1039" width="6.140625" customWidth="1"/>
    <col min="1040" max="1040" width="4.85546875" customWidth="1"/>
    <col min="1041" max="1041" width="5.42578125" customWidth="1"/>
    <col min="1042" max="1042" width="4.140625" customWidth="1"/>
    <col min="1043" max="1043" width="6.140625" customWidth="1"/>
    <col min="1044" max="1044" width="2.28515625" customWidth="1"/>
    <col min="1045" max="1045" width="2.85546875" customWidth="1"/>
    <col min="1046" max="1046" width="7.5703125" customWidth="1"/>
    <col min="1047" max="1047" width="4.28515625" customWidth="1"/>
    <col min="1048" max="1048" width="6.7109375" customWidth="1"/>
    <col min="1049" max="1049" width="3.42578125" customWidth="1"/>
    <col min="1050" max="1050" width="2.5703125" customWidth="1"/>
    <col min="1051" max="1051" width="2.7109375" customWidth="1"/>
    <col min="1281" max="1281" width="2.85546875" customWidth="1"/>
    <col min="1282" max="1282" width="13.42578125" customWidth="1"/>
    <col min="1283" max="1283" width="1.85546875" customWidth="1"/>
    <col min="1284" max="1284" width="1.7109375" customWidth="1"/>
    <col min="1285" max="1285" width="4.42578125" customWidth="1"/>
    <col min="1286" max="1286" width="2" customWidth="1"/>
    <col min="1287" max="1287" width="1.42578125" customWidth="1"/>
    <col min="1288" max="1288" width="2.5703125" customWidth="1"/>
    <col min="1289" max="1289" width="6.140625" customWidth="1"/>
    <col min="1290" max="1290" width="4.140625" customWidth="1"/>
    <col min="1291" max="1291" width="2.5703125" customWidth="1"/>
    <col min="1292" max="1292" width="1.85546875" customWidth="1"/>
    <col min="1293" max="1293" width="1.7109375" customWidth="1"/>
    <col min="1294" max="1294" width="4.28515625" customWidth="1"/>
    <col min="1295" max="1295" width="6.140625" customWidth="1"/>
    <col min="1296" max="1296" width="4.85546875" customWidth="1"/>
    <col min="1297" max="1297" width="5.42578125" customWidth="1"/>
    <col min="1298" max="1298" width="4.140625" customWidth="1"/>
    <col min="1299" max="1299" width="6.140625" customWidth="1"/>
    <col min="1300" max="1300" width="2.28515625" customWidth="1"/>
    <col min="1301" max="1301" width="2.85546875" customWidth="1"/>
    <col min="1302" max="1302" width="7.5703125" customWidth="1"/>
    <col min="1303" max="1303" width="4.28515625" customWidth="1"/>
    <col min="1304" max="1304" width="6.7109375" customWidth="1"/>
    <col min="1305" max="1305" width="3.42578125" customWidth="1"/>
    <col min="1306" max="1306" width="2.5703125" customWidth="1"/>
    <col min="1307" max="1307" width="2.7109375" customWidth="1"/>
    <col min="1537" max="1537" width="2.85546875" customWidth="1"/>
    <col min="1538" max="1538" width="13.42578125" customWidth="1"/>
    <col min="1539" max="1539" width="1.85546875" customWidth="1"/>
    <col min="1540" max="1540" width="1.7109375" customWidth="1"/>
    <col min="1541" max="1541" width="4.42578125" customWidth="1"/>
    <col min="1542" max="1542" width="2" customWidth="1"/>
    <col min="1543" max="1543" width="1.42578125" customWidth="1"/>
    <col min="1544" max="1544" width="2.5703125" customWidth="1"/>
    <col min="1545" max="1545" width="6.140625" customWidth="1"/>
    <col min="1546" max="1546" width="4.140625" customWidth="1"/>
    <col min="1547" max="1547" width="2.5703125" customWidth="1"/>
    <col min="1548" max="1548" width="1.85546875" customWidth="1"/>
    <col min="1549" max="1549" width="1.7109375" customWidth="1"/>
    <col min="1550" max="1550" width="4.28515625" customWidth="1"/>
    <col min="1551" max="1551" width="6.140625" customWidth="1"/>
    <col min="1552" max="1552" width="4.85546875" customWidth="1"/>
    <col min="1553" max="1553" width="5.42578125" customWidth="1"/>
    <col min="1554" max="1554" width="4.140625" customWidth="1"/>
    <col min="1555" max="1555" width="6.140625" customWidth="1"/>
    <col min="1556" max="1556" width="2.28515625" customWidth="1"/>
    <col min="1557" max="1557" width="2.85546875" customWidth="1"/>
    <col min="1558" max="1558" width="7.5703125" customWidth="1"/>
    <col min="1559" max="1559" width="4.28515625" customWidth="1"/>
    <col min="1560" max="1560" width="6.7109375" customWidth="1"/>
    <col min="1561" max="1561" width="3.42578125" customWidth="1"/>
    <col min="1562" max="1562" width="2.5703125" customWidth="1"/>
    <col min="1563" max="1563" width="2.7109375" customWidth="1"/>
    <col min="1793" max="1793" width="2.85546875" customWidth="1"/>
    <col min="1794" max="1794" width="13.42578125" customWidth="1"/>
    <col min="1795" max="1795" width="1.85546875" customWidth="1"/>
    <col min="1796" max="1796" width="1.7109375" customWidth="1"/>
    <col min="1797" max="1797" width="4.42578125" customWidth="1"/>
    <col min="1798" max="1798" width="2" customWidth="1"/>
    <col min="1799" max="1799" width="1.42578125" customWidth="1"/>
    <col min="1800" max="1800" width="2.5703125" customWidth="1"/>
    <col min="1801" max="1801" width="6.140625" customWidth="1"/>
    <col min="1802" max="1802" width="4.140625" customWidth="1"/>
    <col min="1803" max="1803" width="2.5703125" customWidth="1"/>
    <col min="1804" max="1804" width="1.85546875" customWidth="1"/>
    <col min="1805" max="1805" width="1.7109375" customWidth="1"/>
    <col min="1806" max="1806" width="4.28515625" customWidth="1"/>
    <col min="1807" max="1807" width="6.140625" customWidth="1"/>
    <col min="1808" max="1808" width="4.85546875" customWidth="1"/>
    <col min="1809" max="1809" width="5.42578125" customWidth="1"/>
    <col min="1810" max="1810" width="4.140625" customWidth="1"/>
    <col min="1811" max="1811" width="6.140625" customWidth="1"/>
    <col min="1812" max="1812" width="2.28515625" customWidth="1"/>
    <col min="1813" max="1813" width="2.85546875" customWidth="1"/>
    <col min="1814" max="1814" width="7.5703125" customWidth="1"/>
    <col min="1815" max="1815" width="4.28515625" customWidth="1"/>
    <col min="1816" max="1816" width="6.7109375" customWidth="1"/>
    <col min="1817" max="1817" width="3.42578125" customWidth="1"/>
    <col min="1818" max="1818" width="2.5703125" customWidth="1"/>
    <col min="1819" max="1819" width="2.7109375" customWidth="1"/>
    <col min="2049" max="2049" width="2.85546875" customWidth="1"/>
    <col min="2050" max="2050" width="13.42578125" customWidth="1"/>
    <col min="2051" max="2051" width="1.85546875" customWidth="1"/>
    <col min="2052" max="2052" width="1.7109375" customWidth="1"/>
    <col min="2053" max="2053" width="4.42578125" customWidth="1"/>
    <col min="2054" max="2054" width="2" customWidth="1"/>
    <col min="2055" max="2055" width="1.42578125" customWidth="1"/>
    <col min="2056" max="2056" width="2.5703125" customWidth="1"/>
    <col min="2057" max="2057" width="6.140625" customWidth="1"/>
    <col min="2058" max="2058" width="4.140625" customWidth="1"/>
    <col min="2059" max="2059" width="2.5703125" customWidth="1"/>
    <col min="2060" max="2060" width="1.85546875" customWidth="1"/>
    <col min="2061" max="2061" width="1.7109375" customWidth="1"/>
    <col min="2062" max="2062" width="4.28515625" customWidth="1"/>
    <col min="2063" max="2063" width="6.140625" customWidth="1"/>
    <col min="2064" max="2064" width="4.85546875" customWidth="1"/>
    <col min="2065" max="2065" width="5.42578125" customWidth="1"/>
    <col min="2066" max="2066" width="4.140625" customWidth="1"/>
    <col min="2067" max="2067" width="6.140625" customWidth="1"/>
    <col min="2068" max="2068" width="2.28515625" customWidth="1"/>
    <col min="2069" max="2069" width="2.85546875" customWidth="1"/>
    <col min="2070" max="2070" width="7.5703125" customWidth="1"/>
    <col min="2071" max="2071" width="4.28515625" customWidth="1"/>
    <col min="2072" max="2072" width="6.7109375" customWidth="1"/>
    <col min="2073" max="2073" width="3.42578125" customWidth="1"/>
    <col min="2074" max="2074" width="2.5703125" customWidth="1"/>
    <col min="2075" max="2075" width="2.7109375" customWidth="1"/>
    <col min="2305" max="2305" width="2.85546875" customWidth="1"/>
    <col min="2306" max="2306" width="13.42578125" customWidth="1"/>
    <col min="2307" max="2307" width="1.85546875" customWidth="1"/>
    <col min="2308" max="2308" width="1.7109375" customWidth="1"/>
    <col min="2309" max="2309" width="4.42578125" customWidth="1"/>
    <col min="2310" max="2310" width="2" customWidth="1"/>
    <col min="2311" max="2311" width="1.42578125" customWidth="1"/>
    <col min="2312" max="2312" width="2.5703125" customWidth="1"/>
    <col min="2313" max="2313" width="6.140625" customWidth="1"/>
    <col min="2314" max="2314" width="4.140625" customWidth="1"/>
    <col min="2315" max="2315" width="2.5703125" customWidth="1"/>
    <col min="2316" max="2316" width="1.85546875" customWidth="1"/>
    <col min="2317" max="2317" width="1.7109375" customWidth="1"/>
    <col min="2318" max="2318" width="4.28515625" customWidth="1"/>
    <col min="2319" max="2319" width="6.140625" customWidth="1"/>
    <col min="2320" max="2320" width="4.85546875" customWidth="1"/>
    <col min="2321" max="2321" width="5.42578125" customWidth="1"/>
    <col min="2322" max="2322" width="4.140625" customWidth="1"/>
    <col min="2323" max="2323" width="6.140625" customWidth="1"/>
    <col min="2324" max="2324" width="2.28515625" customWidth="1"/>
    <col min="2325" max="2325" width="2.85546875" customWidth="1"/>
    <col min="2326" max="2326" width="7.5703125" customWidth="1"/>
    <col min="2327" max="2327" width="4.28515625" customWidth="1"/>
    <col min="2328" max="2328" width="6.7109375" customWidth="1"/>
    <col min="2329" max="2329" width="3.42578125" customWidth="1"/>
    <col min="2330" max="2330" width="2.5703125" customWidth="1"/>
    <col min="2331" max="2331" width="2.7109375" customWidth="1"/>
    <col min="2561" max="2561" width="2.85546875" customWidth="1"/>
    <col min="2562" max="2562" width="13.42578125" customWidth="1"/>
    <col min="2563" max="2563" width="1.85546875" customWidth="1"/>
    <col min="2564" max="2564" width="1.7109375" customWidth="1"/>
    <col min="2565" max="2565" width="4.42578125" customWidth="1"/>
    <col min="2566" max="2566" width="2" customWidth="1"/>
    <col min="2567" max="2567" width="1.42578125" customWidth="1"/>
    <col min="2568" max="2568" width="2.5703125" customWidth="1"/>
    <col min="2569" max="2569" width="6.140625" customWidth="1"/>
    <col min="2570" max="2570" width="4.140625" customWidth="1"/>
    <col min="2571" max="2571" width="2.5703125" customWidth="1"/>
    <col min="2572" max="2572" width="1.85546875" customWidth="1"/>
    <col min="2573" max="2573" width="1.7109375" customWidth="1"/>
    <col min="2574" max="2574" width="4.28515625" customWidth="1"/>
    <col min="2575" max="2575" width="6.140625" customWidth="1"/>
    <col min="2576" max="2576" width="4.85546875" customWidth="1"/>
    <col min="2577" max="2577" width="5.42578125" customWidth="1"/>
    <col min="2578" max="2578" width="4.140625" customWidth="1"/>
    <col min="2579" max="2579" width="6.140625" customWidth="1"/>
    <col min="2580" max="2580" width="2.28515625" customWidth="1"/>
    <col min="2581" max="2581" width="2.85546875" customWidth="1"/>
    <col min="2582" max="2582" width="7.5703125" customWidth="1"/>
    <col min="2583" max="2583" width="4.28515625" customWidth="1"/>
    <col min="2584" max="2584" width="6.7109375" customWidth="1"/>
    <col min="2585" max="2585" width="3.42578125" customWidth="1"/>
    <col min="2586" max="2586" width="2.5703125" customWidth="1"/>
    <col min="2587" max="2587" width="2.7109375" customWidth="1"/>
    <col min="2817" max="2817" width="2.85546875" customWidth="1"/>
    <col min="2818" max="2818" width="13.42578125" customWidth="1"/>
    <col min="2819" max="2819" width="1.85546875" customWidth="1"/>
    <col min="2820" max="2820" width="1.7109375" customWidth="1"/>
    <col min="2821" max="2821" width="4.42578125" customWidth="1"/>
    <col min="2822" max="2822" width="2" customWidth="1"/>
    <col min="2823" max="2823" width="1.42578125" customWidth="1"/>
    <col min="2824" max="2824" width="2.5703125" customWidth="1"/>
    <col min="2825" max="2825" width="6.140625" customWidth="1"/>
    <col min="2826" max="2826" width="4.140625" customWidth="1"/>
    <col min="2827" max="2827" width="2.5703125" customWidth="1"/>
    <col min="2828" max="2828" width="1.85546875" customWidth="1"/>
    <col min="2829" max="2829" width="1.7109375" customWidth="1"/>
    <col min="2830" max="2830" width="4.28515625" customWidth="1"/>
    <col min="2831" max="2831" width="6.140625" customWidth="1"/>
    <col min="2832" max="2832" width="4.85546875" customWidth="1"/>
    <col min="2833" max="2833" width="5.42578125" customWidth="1"/>
    <col min="2834" max="2834" width="4.140625" customWidth="1"/>
    <col min="2835" max="2835" width="6.140625" customWidth="1"/>
    <col min="2836" max="2836" width="2.28515625" customWidth="1"/>
    <col min="2837" max="2837" width="2.85546875" customWidth="1"/>
    <col min="2838" max="2838" width="7.5703125" customWidth="1"/>
    <col min="2839" max="2839" width="4.28515625" customWidth="1"/>
    <col min="2840" max="2840" width="6.7109375" customWidth="1"/>
    <col min="2841" max="2841" width="3.42578125" customWidth="1"/>
    <col min="2842" max="2842" width="2.5703125" customWidth="1"/>
    <col min="2843" max="2843" width="2.7109375" customWidth="1"/>
    <col min="3073" max="3073" width="2.85546875" customWidth="1"/>
    <col min="3074" max="3074" width="13.42578125" customWidth="1"/>
    <col min="3075" max="3075" width="1.85546875" customWidth="1"/>
    <col min="3076" max="3076" width="1.7109375" customWidth="1"/>
    <col min="3077" max="3077" width="4.42578125" customWidth="1"/>
    <col min="3078" max="3078" width="2" customWidth="1"/>
    <col min="3079" max="3079" width="1.42578125" customWidth="1"/>
    <col min="3080" max="3080" width="2.5703125" customWidth="1"/>
    <col min="3081" max="3081" width="6.140625" customWidth="1"/>
    <col min="3082" max="3082" width="4.140625" customWidth="1"/>
    <col min="3083" max="3083" width="2.5703125" customWidth="1"/>
    <col min="3084" max="3084" width="1.85546875" customWidth="1"/>
    <col min="3085" max="3085" width="1.7109375" customWidth="1"/>
    <col min="3086" max="3086" width="4.28515625" customWidth="1"/>
    <col min="3087" max="3087" width="6.140625" customWidth="1"/>
    <col min="3088" max="3088" width="4.85546875" customWidth="1"/>
    <col min="3089" max="3089" width="5.42578125" customWidth="1"/>
    <col min="3090" max="3090" width="4.140625" customWidth="1"/>
    <col min="3091" max="3091" width="6.140625" customWidth="1"/>
    <col min="3092" max="3092" width="2.28515625" customWidth="1"/>
    <col min="3093" max="3093" width="2.85546875" customWidth="1"/>
    <col min="3094" max="3094" width="7.5703125" customWidth="1"/>
    <col min="3095" max="3095" width="4.28515625" customWidth="1"/>
    <col min="3096" max="3096" width="6.7109375" customWidth="1"/>
    <col min="3097" max="3097" width="3.42578125" customWidth="1"/>
    <col min="3098" max="3098" width="2.5703125" customWidth="1"/>
    <col min="3099" max="3099" width="2.7109375" customWidth="1"/>
    <col min="3329" max="3329" width="2.85546875" customWidth="1"/>
    <col min="3330" max="3330" width="13.42578125" customWidth="1"/>
    <col min="3331" max="3331" width="1.85546875" customWidth="1"/>
    <col min="3332" max="3332" width="1.7109375" customWidth="1"/>
    <col min="3333" max="3333" width="4.42578125" customWidth="1"/>
    <col min="3334" max="3334" width="2" customWidth="1"/>
    <col min="3335" max="3335" width="1.42578125" customWidth="1"/>
    <col min="3336" max="3336" width="2.5703125" customWidth="1"/>
    <col min="3337" max="3337" width="6.140625" customWidth="1"/>
    <col min="3338" max="3338" width="4.140625" customWidth="1"/>
    <col min="3339" max="3339" width="2.5703125" customWidth="1"/>
    <col min="3340" max="3340" width="1.85546875" customWidth="1"/>
    <col min="3341" max="3341" width="1.7109375" customWidth="1"/>
    <col min="3342" max="3342" width="4.28515625" customWidth="1"/>
    <col min="3343" max="3343" width="6.140625" customWidth="1"/>
    <col min="3344" max="3344" width="4.85546875" customWidth="1"/>
    <col min="3345" max="3345" width="5.42578125" customWidth="1"/>
    <col min="3346" max="3346" width="4.140625" customWidth="1"/>
    <col min="3347" max="3347" width="6.140625" customWidth="1"/>
    <col min="3348" max="3348" width="2.28515625" customWidth="1"/>
    <col min="3349" max="3349" width="2.85546875" customWidth="1"/>
    <col min="3350" max="3350" width="7.5703125" customWidth="1"/>
    <col min="3351" max="3351" width="4.28515625" customWidth="1"/>
    <col min="3352" max="3352" width="6.7109375" customWidth="1"/>
    <col min="3353" max="3353" width="3.42578125" customWidth="1"/>
    <col min="3354" max="3354" width="2.5703125" customWidth="1"/>
    <col min="3355" max="3355" width="2.7109375" customWidth="1"/>
    <col min="3585" max="3585" width="2.85546875" customWidth="1"/>
    <col min="3586" max="3586" width="13.42578125" customWidth="1"/>
    <col min="3587" max="3587" width="1.85546875" customWidth="1"/>
    <col min="3588" max="3588" width="1.7109375" customWidth="1"/>
    <col min="3589" max="3589" width="4.42578125" customWidth="1"/>
    <col min="3590" max="3590" width="2" customWidth="1"/>
    <col min="3591" max="3591" width="1.42578125" customWidth="1"/>
    <col min="3592" max="3592" width="2.5703125" customWidth="1"/>
    <col min="3593" max="3593" width="6.140625" customWidth="1"/>
    <col min="3594" max="3594" width="4.140625" customWidth="1"/>
    <col min="3595" max="3595" width="2.5703125" customWidth="1"/>
    <col min="3596" max="3596" width="1.85546875" customWidth="1"/>
    <col min="3597" max="3597" width="1.7109375" customWidth="1"/>
    <col min="3598" max="3598" width="4.28515625" customWidth="1"/>
    <col min="3599" max="3599" width="6.140625" customWidth="1"/>
    <col min="3600" max="3600" width="4.85546875" customWidth="1"/>
    <col min="3601" max="3601" width="5.42578125" customWidth="1"/>
    <col min="3602" max="3602" width="4.140625" customWidth="1"/>
    <col min="3603" max="3603" width="6.140625" customWidth="1"/>
    <col min="3604" max="3604" width="2.28515625" customWidth="1"/>
    <col min="3605" max="3605" width="2.85546875" customWidth="1"/>
    <col min="3606" max="3606" width="7.5703125" customWidth="1"/>
    <col min="3607" max="3607" width="4.28515625" customWidth="1"/>
    <col min="3608" max="3608" width="6.7109375" customWidth="1"/>
    <col min="3609" max="3609" width="3.42578125" customWidth="1"/>
    <col min="3610" max="3610" width="2.5703125" customWidth="1"/>
    <col min="3611" max="3611" width="2.7109375" customWidth="1"/>
    <col min="3841" max="3841" width="2.85546875" customWidth="1"/>
    <col min="3842" max="3842" width="13.42578125" customWidth="1"/>
    <col min="3843" max="3843" width="1.85546875" customWidth="1"/>
    <col min="3844" max="3844" width="1.7109375" customWidth="1"/>
    <col min="3845" max="3845" width="4.42578125" customWidth="1"/>
    <col min="3846" max="3846" width="2" customWidth="1"/>
    <col min="3847" max="3847" width="1.42578125" customWidth="1"/>
    <col min="3848" max="3848" width="2.5703125" customWidth="1"/>
    <col min="3849" max="3849" width="6.140625" customWidth="1"/>
    <col min="3850" max="3850" width="4.140625" customWidth="1"/>
    <col min="3851" max="3851" width="2.5703125" customWidth="1"/>
    <col min="3852" max="3852" width="1.85546875" customWidth="1"/>
    <col min="3853" max="3853" width="1.7109375" customWidth="1"/>
    <col min="3854" max="3854" width="4.28515625" customWidth="1"/>
    <col min="3855" max="3855" width="6.140625" customWidth="1"/>
    <col min="3856" max="3856" width="4.85546875" customWidth="1"/>
    <col min="3857" max="3857" width="5.42578125" customWidth="1"/>
    <col min="3858" max="3858" width="4.140625" customWidth="1"/>
    <col min="3859" max="3859" width="6.140625" customWidth="1"/>
    <col min="3860" max="3860" width="2.28515625" customWidth="1"/>
    <col min="3861" max="3861" width="2.85546875" customWidth="1"/>
    <col min="3862" max="3862" width="7.5703125" customWidth="1"/>
    <col min="3863" max="3863" width="4.28515625" customWidth="1"/>
    <col min="3864" max="3864" width="6.7109375" customWidth="1"/>
    <col min="3865" max="3865" width="3.42578125" customWidth="1"/>
    <col min="3866" max="3866" width="2.5703125" customWidth="1"/>
    <col min="3867" max="3867" width="2.7109375" customWidth="1"/>
    <col min="4097" max="4097" width="2.85546875" customWidth="1"/>
    <col min="4098" max="4098" width="13.42578125" customWidth="1"/>
    <col min="4099" max="4099" width="1.85546875" customWidth="1"/>
    <col min="4100" max="4100" width="1.7109375" customWidth="1"/>
    <col min="4101" max="4101" width="4.42578125" customWidth="1"/>
    <col min="4102" max="4102" width="2" customWidth="1"/>
    <col min="4103" max="4103" width="1.42578125" customWidth="1"/>
    <col min="4104" max="4104" width="2.5703125" customWidth="1"/>
    <col min="4105" max="4105" width="6.140625" customWidth="1"/>
    <col min="4106" max="4106" width="4.140625" customWidth="1"/>
    <col min="4107" max="4107" width="2.5703125" customWidth="1"/>
    <col min="4108" max="4108" width="1.85546875" customWidth="1"/>
    <col min="4109" max="4109" width="1.7109375" customWidth="1"/>
    <col min="4110" max="4110" width="4.28515625" customWidth="1"/>
    <col min="4111" max="4111" width="6.140625" customWidth="1"/>
    <col min="4112" max="4112" width="4.85546875" customWidth="1"/>
    <col min="4113" max="4113" width="5.42578125" customWidth="1"/>
    <col min="4114" max="4114" width="4.140625" customWidth="1"/>
    <col min="4115" max="4115" width="6.140625" customWidth="1"/>
    <col min="4116" max="4116" width="2.28515625" customWidth="1"/>
    <col min="4117" max="4117" width="2.85546875" customWidth="1"/>
    <col min="4118" max="4118" width="7.5703125" customWidth="1"/>
    <col min="4119" max="4119" width="4.28515625" customWidth="1"/>
    <col min="4120" max="4120" width="6.7109375" customWidth="1"/>
    <col min="4121" max="4121" width="3.42578125" customWidth="1"/>
    <col min="4122" max="4122" width="2.5703125" customWidth="1"/>
    <col min="4123" max="4123" width="2.7109375" customWidth="1"/>
    <col min="4353" max="4353" width="2.85546875" customWidth="1"/>
    <col min="4354" max="4354" width="13.42578125" customWidth="1"/>
    <col min="4355" max="4355" width="1.85546875" customWidth="1"/>
    <col min="4356" max="4356" width="1.7109375" customWidth="1"/>
    <col min="4357" max="4357" width="4.42578125" customWidth="1"/>
    <col min="4358" max="4358" width="2" customWidth="1"/>
    <col min="4359" max="4359" width="1.42578125" customWidth="1"/>
    <col min="4360" max="4360" width="2.5703125" customWidth="1"/>
    <col min="4361" max="4361" width="6.140625" customWidth="1"/>
    <col min="4362" max="4362" width="4.140625" customWidth="1"/>
    <col min="4363" max="4363" width="2.5703125" customWidth="1"/>
    <col min="4364" max="4364" width="1.85546875" customWidth="1"/>
    <col min="4365" max="4365" width="1.7109375" customWidth="1"/>
    <col min="4366" max="4366" width="4.28515625" customWidth="1"/>
    <col min="4367" max="4367" width="6.140625" customWidth="1"/>
    <col min="4368" max="4368" width="4.85546875" customWidth="1"/>
    <col min="4369" max="4369" width="5.42578125" customWidth="1"/>
    <col min="4370" max="4370" width="4.140625" customWidth="1"/>
    <col min="4371" max="4371" width="6.140625" customWidth="1"/>
    <col min="4372" max="4372" width="2.28515625" customWidth="1"/>
    <col min="4373" max="4373" width="2.85546875" customWidth="1"/>
    <col min="4374" max="4374" width="7.5703125" customWidth="1"/>
    <col min="4375" max="4375" width="4.28515625" customWidth="1"/>
    <col min="4376" max="4376" width="6.7109375" customWidth="1"/>
    <col min="4377" max="4377" width="3.42578125" customWidth="1"/>
    <col min="4378" max="4378" width="2.5703125" customWidth="1"/>
    <col min="4379" max="4379" width="2.7109375" customWidth="1"/>
    <col min="4609" max="4609" width="2.85546875" customWidth="1"/>
    <col min="4610" max="4610" width="13.42578125" customWidth="1"/>
    <col min="4611" max="4611" width="1.85546875" customWidth="1"/>
    <col min="4612" max="4612" width="1.7109375" customWidth="1"/>
    <col min="4613" max="4613" width="4.42578125" customWidth="1"/>
    <col min="4614" max="4614" width="2" customWidth="1"/>
    <col min="4615" max="4615" width="1.42578125" customWidth="1"/>
    <col min="4616" max="4616" width="2.5703125" customWidth="1"/>
    <col min="4617" max="4617" width="6.140625" customWidth="1"/>
    <col min="4618" max="4618" width="4.140625" customWidth="1"/>
    <col min="4619" max="4619" width="2.5703125" customWidth="1"/>
    <col min="4620" max="4620" width="1.85546875" customWidth="1"/>
    <col min="4621" max="4621" width="1.7109375" customWidth="1"/>
    <col min="4622" max="4622" width="4.28515625" customWidth="1"/>
    <col min="4623" max="4623" width="6.140625" customWidth="1"/>
    <col min="4624" max="4624" width="4.85546875" customWidth="1"/>
    <col min="4625" max="4625" width="5.42578125" customWidth="1"/>
    <col min="4626" max="4626" width="4.140625" customWidth="1"/>
    <col min="4627" max="4627" width="6.140625" customWidth="1"/>
    <col min="4628" max="4628" width="2.28515625" customWidth="1"/>
    <col min="4629" max="4629" width="2.85546875" customWidth="1"/>
    <col min="4630" max="4630" width="7.5703125" customWidth="1"/>
    <col min="4631" max="4631" width="4.28515625" customWidth="1"/>
    <col min="4632" max="4632" width="6.7109375" customWidth="1"/>
    <col min="4633" max="4633" width="3.42578125" customWidth="1"/>
    <col min="4634" max="4634" width="2.5703125" customWidth="1"/>
    <col min="4635" max="4635" width="2.7109375" customWidth="1"/>
    <col min="4865" max="4865" width="2.85546875" customWidth="1"/>
    <col min="4866" max="4866" width="13.42578125" customWidth="1"/>
    <col min="4867" max="4867" width="1.85546875" customWidth="1"/>
    <col min="4868" max="4868" width="1.7109375" customWidth="1"/>
    <col min="4869" max="4869" width="4.42578125" customWidth="1"/>
    <col min="4870" max="4870" width="2" customWidth="1"/>
    <col min="4871" max="4871" width="1.42578125" customWidth="1"/>
    <col min="4872" max="4872" width="2.5703125" customWidth="1"/>
    <col min="4873" max="4873" width="6.140625" customWidth="1"/>
    <col min="4874" max="4874" width="4.140625" customWidth="1"/>
    <col min="4875" max="4875" width="2.5703125" customWidth="1"/>
    <col min="4876" max="4876" width="1.85546875" customWidth="1"/>
    <col min="4877" max="4877" width="1.7109375" customWidth="1"/>
    <col min="4878" max="4878" width="4.28515625" customWidth="1"/>
    <col min="4879" max="4879" width="6.140625" customWidth="1"/>
    <col min="4880" max="4880" width="4.85546875" customWidth="1"/>
    <col min="4881" max="4881" width="5.42578125" customWidth="1"/>
    <col min="4882" max="4882" width="4.140625" customWidth="1"/>
    <col min="4883" max="4883" width="6.140625" customWidth="1"/>
    <col min="4884" max="4884" width="2.28515625" customWidth="1"/>
    <col min="4885" max="4885" width="2.85546875" customWidth="1"/>
    <col min="4886" max="4886" width="7.5703125" customWidth="1"/>
    <col min="4887" max="4887" width="4.28515625" customWidth="1"/>
    <col min="4888" max="4888" width="6.7109375" customWidth="1"/>
    <col min="4889" max="4889" width="3.42578125" customWidth="1"/>
    <col min="4890" max="4890" width="2.5703125" customWidth="1"/>
    <col min="4891" max="4891" width="2.7109375" customWidth="1"/>
    <col min="5121" max="5121" width="2.85546875" customWidth="1"/>
    <col min="5122" max="5122" width="13.42578125" customWidth="1"/>
    <col min="5123" max="5123" width="1.85546875" customWidth="1"/>
    <col min="5124" max="5124" width="1.7109375" customWidth="1"/>
    <col min="5125" max="5125" width="4.42578125" customWidth="1"/>
    <col min="5126" max="5126" width="2" customWidth="1"/>
    <col min="5127" max="5127" width="1.42578125" customWidth="1"/>
    <col min="5128" max="5128" width="2.5703125" customWidth="1"/>
    <col min="5129" max="5129" width="6.140625" customWidth="1"/>
    <col min="5130" max="5130" width="4.140625" customWidth="1"/>
    <col min="5131" max="5131" width="2.5703125" customWidth="1"/>
    <col min="5132" max="5132" width="1.85546875" customWidth="1"/>
    <col min="5133" max="5133" width="1.7109375" customWidth="1"/>
    <col min="5134" max="5134" width="4.28515625" customWidth="1"/>
    <col min="5135" max="5135" width="6.140625" customWidth="1"/>
    <col min="5136" max="5136" width="4.85546875" customWidth="1"/>
    <col min="5137" max="5137" width="5.42578125" customWidth="1"/>
    <col min="5138" max="5138" width="4.140625" customWidth="1"/>
    <col min="5139" max="5139" width="6.140625" customWidth="1"/>
    <col min="5140" max="5140" width="2.28515625" customWidth="1"/>
    <col min="5141" max="5141" width="2.85546875" customWidth="1"/>
    <col min="5142" max="5142" width="7.5703125" customWidth="1"/>
    <col min="5143" max="5143" width="4.28515625" customWidth="1"/>
    <col min="5144" max="5144" width="6.7109375" customWidth="1"/>
    <col min="5145" max="5145" width="3.42578125" customWidth="1"/>
    <col min="5146" max="5146" width="2.5703125" customWidth="1"/>
    <col min="5147" max="5147" width="2.7109375" customWidth="1"/>
    <col min="5377" max="5377" width="2.85546875" customWidth="1"/>
    <col min="5378" max="5378" width="13.42578125" customWidth="1"/>
    <col min="5379" max="5379" width="1.85546875" customWidth="1"/>
    <col min="5380" max="5380" width="1.7109375" customWidth="1"/>
    <col min="5381" max="5381" width="4.42578125" customWidth="1"/>
    <col min="5382" max="5382" width="2" customWidth="1"/>
    <col min="5383" max="5383" width="1.42578125" customWidth="1"/>
    <col min="5384" max="5384" width="2.5703125" customWidth="1"/>
    <col min="5385" max="5385" width="6.140625" customWidth="1"/>
    <col min="5386" max="5386" width="4.140625" customWidth="1"/>
    <col min="5387" max="5387" width="2.5703125" customWidth="1"/>
    <col min="5388" max="5388" width="1.85546875" customWidth="1"/>
    <col min="5389" max="5389" width="1.7109375" customWidth="1"/>
    <col min="5390" max="5390" width="4.28515625" customWidth="1"/>
    <col min="5391" max="5391" width="6.140625" customWidth="1"/>
    <col min="5392" max="5392" width="4.85546875" customWidth="1"/>
    <col min="5393" max="5393" width="5.42578125" customWidth="1"/>
    <col min="5394" max="5394" width="4.140625" customWidth="1"/>
    <col min="5395" max="5395" width="6.140625" customWidth="1"/>
    <col min="5396" max="5396" width="2.28515625" customWidth="1"/>
    <col min="5397" max="5397" width="2.85546875" customWidth="1"/>
    <col min="5398" max="5398" width="7.5703125" customWidth="1"/>
    <col min="5399" max="5399" width="4.28515625" customWidth="1"/>
    <col min="5400" max="5400" width="6.7109375" customWidth="1"/>
    <col min="5401" max="5401" width="3.42578125" customWidth="1"/>
    <col min="5402" max="5402" width="2.5703125" customWidth="1"/>
    <col min="5403" max="5403" width="2.7109375" customWidth="1"/>
    <col min="5633" max="5633" width="2.85546875" customWidth="1"/>
    <col min="5634" max="5634" width="13.42578125" customWidth="1"/>
    <col min="5635" max="5635" width="1.85546875" customWidth="1"/>
    <col min="5636" max="5636" width="1.7109375" customWidth="1"/>
    <col min="5637" max="5637" width="4.42578125" customWidth="1"/>
    <col min="5638" max="5638" width="2" customWidth="1"/>
    <col min="5639" max="5639" width="1.42578125" customWidth="1"/>
    <col min="5640" max="5640" width="2.5703125" customWidth="1"/>
    <col min="5641" max="5641" width="6.140625" customWidth="1"/>
    <col min="5642" max="5642" width="4.140625" customWidth="1"/>
    <col min="5643" max="5643" width="2.5703125" customWidth="1"/>
    <col min="5644" max="5644" width="1.85546875" customWidth="1"/>
    <col min="5645" max="5645" width="1.7109375" customWidth="1"/>
    <col min="5646" max="5646" width="4.28515625" customWidth="1"/>
    <col min="5647" max="5647" width="6.140625" customWidth="1"/>
    <col min="5648" max="5648" width="4.85546875" customWidth="1"/>
    <col min="5649" max="5649" width="5.42578125" customWidth="1"/>
    <col min="5650" max="5650" width="4.140625" customWidth="1"/>
    <col min="5651" max="5651" width="6.140625" customWidth="1"/>
    <col min="5652" max="5652" width="2.28515625" customWidth="1"/>
    <col min="5653" max="5653" width="2.85546875" customWidth="1"/>
    <col min="5654" max="5654" width="7.5703125" customWidth="1"/>
    <col min="5655" max="5655" width="4.28515625" customWidth="1"/>
    <col min="5656" max="5656" width="6.7109375" customWidth="1"/>
    <col min="5657" max="5657" width="3.42578125" customWidth="1"/>
    <col min="5658" max="5658" width="2.5703125" customWidth="1"/>
    <col min="5659" max="5659" width="2.7109375" customWidth="1"/>
    <col min="5889" max="5889" width="2.85546875" customWidth="1"/>
    <col min="5890" max="5890" width="13.42578125" customWidth="1"/>
    <col min="5891" max="5891" width="1.85546875" customWidth="1"/>
    <col min="5892" max="5892" width="1.7109375" customWidth="1"/>
    <col min="5893" max="5893" width="4.42578125" customWidth="1"/>
    <col min="5894" max="5894" width="2" customWidth="1"/>
    <col min="5895" max="5895" width="1.42578125" customWidth="1"/>
    <col min="5896" max="5896" width="2.5703125" customWidth="1"/>
    <col min="5897" max="5897" width="6.140625" customWidth="1"/>
    <col min="5898" max="5898" width="4.140625" customWidth="1"/>
    <col min="5899" max="5899" width="2.5703125" customWidth="1"/>
    <col min="5900" max="5900" width="1.85546875" customWidth="1"/>
    <col min="5901" max="5901" width="1.7109375" customWidth="1"/>
    <col min="5902" max="5902" width="4.28515625" customWidth="1"/>
    <col min="5903" max="5903" width="6.140625" customWidth="1"/>
    <col min="5904" max="5904" width="4.85546875" customWidth="1"/>
    <col min="5905" max="5905" width="5.42578125" customWidth="1"/>
    <col min="5906" max="5906" width="4.140625" customWidth="1"/>
    <col min="5907" max="5907" width="6.140625" customWidth="1"/>
    <col min="5908" max="5908" width="2.28515625" customWidth="1"/>
    <col min="5909" max="5909" width="2.85546875" customWidth="1"/>
    <col min="5910" max="5910" width="7.5703125" customWidth="1"/>
    <col min="5911" max="5911" width="4.28515625" customWidth="1"/>
    <col min="5912" max="5912" width="6.7109375" customWidth="1"/>
    <col min="5913" max="5913" width="3.42578125" customWidth="1"/>
    <col min="5914" max="5914" width="2.5703125" customWidth="1"/>
    <col min="5915" max="5915" width="2.7109375" customWidth="1"/>
    <col min="6145" max="6145" width="2.85546875" customWidth="1"/>
    <col min="6146" max="6146" width="13.42578125" customWidth="1"/>
    <col min="6147" max="6147" width="1.85546875" customWidth="1"/>
    <col min="6148" max="6148" width="1.7109375" customWidth="1"/>
    <col min="6149" max="6149" width="4.42578125" customWidth="1"/>
    <col min="6150" max="6150" width="2" customWidth="1"/>
    <col min="6151" max="6151" width="1.42578125" customWidth="1"/>
    <col min="6152" max="6152" width="2.5703125" customWidth="1"/>
    <col min="6153" max="6153" width="6.140625" customWidth="1"/>
    <col min="6154" max="6154" width="4.140625" customWidth="1"/>
    <col min="6155" max="6155" width="2.5703125" customWidth="1"/>
    <col min="6156" max="6156" width="1.85546875" customWidth="1"/>
    <col min="6157" max="6157" width="1.7109375" customWidth="1"/>
    <col min="6158" max="6158" width="4.28515625" customWidth="1"/>
    <col min="6159" max="6159" width="6.140625" customWidth="1"/>
    <col min="6160" max="6160" width="4.85546875" customWidth="1"/>
    <col min="6161" max="6161" width="5.42578125" customWidth="1"/>
    <col min="6162" max="6162" width="4.140625" customWidth="1"/>
    <col min="6163" max="6163" width="6.140625" customWidth="1"/>
    <col min="6164" max="6164" width="2.28515625" customWidth="1"/>
    <col min="6165" max="6165" width="2.85546875" customWidth="1"/>
    <col min="6166" max="6166" width="7.5703125" customWidth="1"/>
    <col min="6167" max="6167" width="4.28515625" customWidth="1"/>
    <col min="6168" max="6168" width="6.7109375" customWidth="1"/>
    <col min="6169" max="6169" width="3.42578125" customWidth="1"/>
    <col min="6170" max="6170" width="2.5703125" customWidth="1"/>
    <col min="6171" max="6171" width="2.7109375" customWidth="1"/>
    <col min="6401" max="6401" width="2.85546875" customWidth="1"/>
    <col min="6402" max="6402" width="13.42578125" customWidth="1"/>
    <col min="6403" max="6403" width="1.85546875" customWidth="1"/>
    <col min="6404" max="6404" width="1.7109375" customWidth="1"/>
    <col min="6405" max="6405" width="4.42578125" customWidth="1"/>
    <col min="6406" max="6406" width="2" customWidth="1"/>
    <col min="6407" max="6407" width="1.42578125" customWidth="1"/>
    <col min="6408" max="6408" width="2.5703125" customWidth="1"/>
    <col min="6409" max="6409" width="6.140625" customWidth="1"/>
    <col min="6410" max="6410" width="4.140625" customWidth="1"/>
    <col min="6411" max="6411" width="2.5703125" customWidth="1"/>
    <col min="6412" max="6412" width="1.85546875" customWidth="1"/>
    <col min="6413" max="6413" width="1.7109375" customWidth="1"/>
    <col min="6414" max="6414" width="4.28515625" customWidth="1"/>
    <col min="6415" max="6415" width="6.140625" customWidth="1"/>
    <col min="6416" max="6416" width="4.85546875" customWidth="1"/>
    <col min="6417" max="6417" width="5.42578125" customWidth="1"/>
    <col min="6418" max="6418" width="4.140625" customWidth="1"/>
    <col min="6419" max="6419" width="6.140625" customWidth="1"/>
    <col min="6420" max="6420" width="2.28515625" customWidth="1"/>
    <col min="6421" max="6421" width="2.85546875" customWidth="1"/>
    <col min="6422" max="6422" width="7.5703125" customWidth="1"/>
    <col min="6423" max="6423" width="4.28515625" customWidth="1"/>
    <col min="6424" max="6424" width="6.7109375" customWidth="1"/>
    <col min="6425" max="6425" width="3.42578125" customWidth="1"/>
    <col min="6426" max="6426" width="2.5703125" customWidth="1"/>
    <col min="6427" max="6427" width="2.7109375" customWidth="1"/>
    <col min="6657" max="6657" width="2.85546875" customWidth="1"/>
    <col min="6658" max="6658" width="13.42578125" customWidth="1"/>
    <col min="6659" max="6659" width="1.85546875" customWidth="1"/>
    <col min="6660" max="6660" width="1.7109375" customWidth="1"/>
    <col min="6661" max="6661" width="4.42578125" customWidth="1"/>
    <col min="6662" max="6662" width="2" customWidth="1"/>
    <col min="6663" max="6663" width="1.42578125" customWidth="1"/>
    <col min="6664" max="6664" width="2.5703125" customWidth="1"/>
    <col min="6665" max="6665" width="6.140625" customWidth="1"/>
    <col min="6666" max="6666" width="4.140625" customWidth="1"/>
    <col min="6667" max="6667" width="2.5703125" customWidth="1"/>
    <col min="6668" max="6668" width="1.85546875" customWidth="1"/>
    <col min="6669" max="6669" width="1.7109375" customWidth="1"/>
    <col min="6670" max="6670" width="4.28515625" customWidth="1"/>
    <col min="6671" max="6671" width="6.140625" customWidth="1"/>
    <col min="6672" max="6672" width="4.85546875" customWidth="1"/>
    <col min="6673" max="6673" width="5.42578125" customWidth="1"/>
    <col min="6674" max="6674" width="4.140625" customWidth="1"/>
    <col min="6675" max="6675" width="6.140625" customWidth="1"/>
    <col min="6676" max="6676" width="2.28515625" customWidth="1"/>
    <col min="6677" max="6677" width="2.85546875" customWidth="1"/>
    <col min="6678" max="6678" width="7.5703125" customWidth="1"/>
    <col min="6679" max="6679" width="4.28515625" customWidth="1"/>
    <col min="6680" max="6680" width="6.7109375" customWidth="1"/>
    <col min="6681" max="6681" width="3.42578125" customWidth="1"/>
    <col min="6682" max="6682" width="2.5703125" customWidth="1"/>
    <col min="6683" max="6683" width="2.7109375" customWidth="1"/>
    <col min="6913" max="6913" width="2.85546875" customWidth="1"/>
    <col min="6914" max="6914" width="13.42578125" customWidth="1"/>
    <col min="6915" max="6915" width="1.85546875" customWidth="1"/>
    <col min="6916" max="6916" width="1.7109375" customWidth="1"/>
    <col min="6917" max="6917" width="4.42578125" customWidth="1"/>
    <col min="6918" max="6918" width="2" customWidth="1"/>
    <col min="6919" max="6919" width="1.42578125" customWidth="1"/>
    <col min="6920" max="6920" width="2.5703125" customWidth="1"/>
    <col min="6921" max="6921" width="6.140625" customWidth="1"/>
    <col min="6922" max="6922" width="4.140625" customWidth="1"/>
    <col min="6923" max="6923" width="2.5703125" customWidth="1"/>
    <col min="6924" max="6924" width="1.85546875" customWidth="1"/>
    <col min="6925" max="6925" width="1.7109375" customWidth="1"/>
    <col min="6926" max="6926" width="4.28515625" customWidth="1"/>
    <col min="6927" max="6927" width="6.140625" customWidth="1"/>
    <col min="6928" max="6928" width="4.85546875" customWidth="1"/>
    <col min="6929" max="6929" width="5.42578125" customWidth="1"/>
    <col min="6930" max="6930" width="4.140625" customWidth="1"/>
    <col min="6931" max="6931" width="6.140625" customWidth="1"/>
    <col min="6932" max="6932" width="2.28515625" customWidth="1"/>
    <col min="6933" max="6933" width="2.85546875" customWidth="1"/>
    <col min="6934" max="6934" width="7.5703125" customWidth="1"/>
    <col min="6935" max="6935" width="4.28515625" customWidth="1"/>
    <col min="6936" max="6936" width="6.7109375" customWidth="1"/>
    <col min="6937" max="6937" width="3.42578125" customWidth="1"/>
    <col min="6938" max="6938" width="2.5703125" customWidth="1"/>
    <col min="6939" max="6939" width="2.7109375" customWidth="1"/>
    <col min="7169" max="7169" width="2.85546875" customWidth="1"/>
    <col min="7170" max="7170" width="13.42578125" customWidth="1"/>
    <col min="7171" max="7171" width="1.85546875" customWidth="1"/>
    <col min="7172" max="7172" width="1.7109375" customWidth="1"/>
    <col min="7173" max="7173" width="4.42578125" customWidth="1"/>
    <col min="7174" max="7174" width="2" customWidth="1"/>
    <col min="7175" max="7175" width="1.42578125" customWidth="1"/>
    <col min="7176" max="7176" width="2.5703125" customWidth="1"/>
    <col min="7177" max="7177" width="6.140625" customWidth="1"/>
    <col min="7178" max="7178" width="4.140625" customWidth="1"/>
    <col min="7179" max="7179" width="2.5703125" customWidth="1"/>
    <col min="7180" max="7180" width="1.85546875" customWidth="1"/>
    <col min="7181" max="7181" width="1.7109375" customWidth="1"/>
    <col min="7182" max="7182" width="4.28515625" customWidth="1"/>
    <col min="7183" max="7183" width="6.140625" customWidth="1"/>
    <col min="7184" max="7184" width="4.85546875" customWidth="1"/>
    <col min="7185" max="7185" width="5.42578125" customWidth="1"/>
    <col min="7186" max="7186" width="4.140625" customWidth="1"/>
    <col min="7187" max="7187" width="6.140625" customWidth="1"/>
    <col min="7188" max="7188" width="2.28515625" customWidth="1"/>
    <col min="7189" max="7189" width="2.85546875" customWidth="1"/>
    <col min="7190" max="7190" width="7.5703125" customWidth="1"/>
    <col min="7191" max="7191" width="4.28515625" customWidth="1"/>
    <col min="7192" max="7192" width="6.7109375" customWidth="1"/>
    <col min="7193" max="7193" width="3.42578125" customWidth="1"/>
    <col min="7194" max="7194" width="2.5703125" customWidth="1"/>
    <col min="7195" max="7195" width="2.7109375" customWidth="1"/>
    <col min="7425" max="7425" width="2.85546875" customWidth="1"/>
    <col min="7426" max="7426" width="13.42578125" customWidth="1"/>
    <col min="7427" max="7427" width="1.85546875" customWidth="1"/>
    <col min="7428" max="7428" width="1.7109375" customWidth="1"/>
    <col min="7429" max="7429" width="4.42578125" customWidth="1"/>
    <col min="7430" max="7430" width="2" customWidth="1"/>
    <col min="7431" max="7431" width="1.42578125" customWidth="1"/>
    <col min="7432" max="7432" width="2.5703125" customWidth="1"/>
    <col min="7433" max="7433" width="6.140625" customWidth="1"/>
    <col min="7434" max="7434" width="4.140625" customWidth="1"/>
    <col min="7435" max="7435" width="2.5703125" customWidth="1"/>
    <col min="7436" max="7436" width="1.85546875" customWidth="1"/>
    <col min="7437" max="7437" width="1.7109375" customWidth="1"/>
    <col min="7438" max="7438" width="4.28515625" customWidth="1"/>
    <col min="7439" max="7439" width="6.140625" customWidth="1"/>
    <col min="7440" max="7440" width="4.85546875" customWidth="1"/>
    <col min="7441" max="7441" width="5.42578125" customWidth="1"/>
    <col min="7442" max="7442" width="4.140625" customWidth="1"/>
    <col min="7443" max="7443" width="6.140625" customWidth="1"/>
    <col min="7444" max="7444" width="2.28515625" customWidth="1"/>
    <col min="7445" max="7445" width="2.85546875" customWidth="1"/>
    <col min="7446" max="7446" width="7.5703125" customWidth="1"/>
    <col min="7447" max="7447" width="4.28515625" customWidth="1"/>
    <col min="7448" max="7448" width="6.7109375" customWidth="1"/>
    <col min="7449" max="7449" width="3.42578125" customWidth="1"/>
    <col min="7450" max="7450" width="2.5703125" customWidth="1"/>
    <col min="7451" max="7451" width="2.7109375" customWidth="1"/>
    <col min="7681" max="7681" width="2.85546875" customWidth="1"/>
    <col min="7682" max="7682" width="13.42578125" customWidth="1"/>
    <col min="7683" max="7683" width="1.85546875" customWidth="1"/>
    <col min="7684" max="7684" width="1.7109375" customWidth="1"/>
    <col min="7685" max="7685" width="4.42578125" customWidth="1"/>
    <col min="7686" max="7686" width="2" customWidth="1"/>
    <col min="7687" max="7687" width="1.42578125" customWidth="1"/>
    <col min="7688" max="7688" width="2.5703125" customWidth="1"/>
    <col min="7689" max="7689" width="6.140625" customWidth="1"/>
    <col min="7690" max="7690" width="4.140625" customWidth="1"/>
    <col min="7691" max="7691" width="2.5703125" customWidth="1"/>
    <col min="7692" max="7692" width="1.85546875" customWidth="1"/>
    <col min="7693" max="7693" width="1.7109375" customWidth="1"/>
    <col min="7694" max="7694" width="4.28515625" customWidth="1"/>
    <col min="7695" max="7695" width="6.140625" customWidth="1"/>
    <col min="7696" max="7696" width="4.85546875" customWidth="1"/>
    <col min="7697" max="7697" width="5.42578125" customWidth="1"/>
    <col min="7698" max="7698" width="4.140625" customWidth="1"/>
    <col min="7699" max="7699" width="6.140625" customWidth="1"/>
    <col min="7700" max="7700" width="2.28515625" customWidth="1"/>
    <col min="7701" max="7701" width="2.85546875" customWidth="1"/>
    <col min="7702" max="7702" width="7.5703125" customWidth="1"/>
    <col min="7703" max="7703" width="4.28515625" customWidth="1"/>
    <col min="7704" max="7704" width="6.7109375" customWidth="1"/>
    <col min="7705" max="7705" width="3.42578125" customWidth="1"/>
    <col min="7706" max="7706" width="2.5703125" customWidth="1"/>
    <col min="7707" max="7707" width="2.7109375" customWidth="1"/>
    <col min="7937" max="7937" width="2.85546875" customWidth="1"/>
    <col min="7938" max="7938" width="13.42578125" customWidth="1"/>
    <col min="7939" max="7939" width="1.85546875" customWidth="1"/>
    <col min="7940" max="7940" width="1.7109375" customWidth="1"/>
    <col min="7941" max="7941" width="4.42578125" customWidth="1"/>
    <col min="7942" max="7942" width="2" customWidth="1"/>
    <col min="7943" max="7943" width="1.42578125" customWidth="1"/>
    <col min="7944" max="7944" width="2.5703125" customWidth="1"/>
    <col min="7945" max="7945" width="6.140625" customWidth="1"/>
    <col min="7946" max="7946" width="4.140625" customWidth="1"/>
    <col min="7947" max="7947" width="2.5703125" customWidth="1"/>
    <col min="7948" max="7948" width="1.85546875" customWidth="1"/>
    <col min="7949" max="7949" width="1.7109375" customWidth="1"/>
    <col min="7950" max="7950" width="4.28515625" customWidth="1"/>
    <col min="7951" max="7951" width="6.140625" customWidth="1"/>
    <col min="7952" max="7952" width="4.85546875" customWidth="1"/>
    <col min="7953" max="7953" width="5.42578125" customWidth="1"/>
    <col min="7954" max="7954" width="4.140625" customWidth="1"/>
    <col min="7955" max="7955" width="6.140625" customWidth="1"/>
    <col min="7956" max="7956" width="2.28515625" customWidth="1"/>
    <col min="7957" max="7957" width="2.85546875" customWidth="1"/>
    <col min="7958" max="7958" width="7.5703125" customWidth="1"/>
    <col min="7959" max="7959" width="4.28515625" customWidth="1"/>
    <col min="7960" max="7960" width="6.7109375" customWidth="1"/>
    <col min="7961" max="7961" width="3.42578125" customWidth="1"/>
    <col min="7962" max="7962" width="2.5703125" customWidth="1"/>
    <col min="7963" max="7963" width="2.7109375" customWidth="1"/>
    <col min="8193" max="8193" width="2.85546875" customWidth="1"/>
    <col min="8194" max="8194" width="13.42578125" customWidth="1"/>
    <col min="8195" max="8195" width="1.85546875" customWidth="1"/>
    <col min="8196" max="8196" width="1.7109375" customWidth="1"/>
    <col min="8197" max="8197" width="4.42578125" customWidth="1"/>
    <col min="8198" max="8198" width="2" customWidth="1"/>
    <col min="8199" max="8199" width="1.42578125" customWidth="1"/>
    <col min="8200" max="8200" width="2.5703125" customWidth="1"/>
    <col min="8201" max="8201" width="6.140625" customWidth="1"/>
    <col min="8202" max="8202" width="4.140625" customWidth="1"/>
    <col min="8203" max="8203" width="2.5703125" customWidth="1"/>
    <col min="8204" max="8204" width="1.85546875" customWidth="1"/>
    <col min="8205" max="8205" width="1.7109375" customWidth="1"/>
    <col min="8206" max="8206" width="4.28515625" customWidth="1"/>
    <col min="8207" max="8207" width="6.140625" customWidth="1"/>
    <col min="8208" max="8208" width="4.85546875" customWidth="1"/>
    <col min="8209" max="8209" width="5.42578125" customWidth="1"/>
    <col min="8210" max="8210" width="4.140625" customWidth="1"/>
    <col min="8211" max="8211" width="6.140625" customWidth="1"/>
    <col min="8212" max="8212" width="2.28515625" customWidth="1"/>
    <col min="8213" max="8213" width="2.85546875" customWidth="1"/>
    <col min="8214" max="8214" width="7.5703125" customWidth="1"/>
    <col min="8215" max="8215" width="4.28515625" customWidth="1"/>
    <col min="8216" max="8216" width="6.7109375" customWidth="1"/>
    <col min="8217" max="8217" width="3.42578125" customWidth="1"/>
    <col min="8218" max="8218" width="2.5703125" customWidth="1"/>
    <col min="8219" max="8219" width="2.7109375" customWidth="1"/>
    <col min="8449" max="8449" width="2.85546875" customWidth="1"/>
    <col min="8450" max="8450" width="13.42578125" customWidth="1"/>
    <col min="8451" max="8451" width="1.85546875" customWidth="1"/>
    <col min="8452" max="8452" width="1.7109375" customWidth="1"/>
    <col min="8453" max="8453" width="4.42578125" customWidth="1"/>
    <col min="8454" max="8454" width="2" customWidth="1"/>
    <col min="8455" max="8455" width="1.42578125" customWidth="1"/>
    <col min="8456" max="8456" width="2.5703125" customWidth="1"/>
    <col min="8457" max="8457" width="6.140625" customWidth="1"/>
    <col min="8458" max="8458" width="4.140625" customWidth="1"/>
    <col min="8459" max="8459" width="2.5703125" customWidth="1"/>
    <col min="8460" max="8460" width="1.85546875" customWidth="1"/>
    <col min="8461" max="8461" width="1.7109375" customWidth="1"/>
    <col min="8462" max="8462" width="4.28515625" customWidth="1"/>
    <col min="8463" max="8463" width="6.140625" customWidth="1"/>
    <col min="8464" max="8464" width="4.85546875" customWidth="1"/>
    <col min="8465" max="8465" width="5.42578125" customWidth="1"/>
    <col min="8466" max="8466" width="4.140625" customWidth="1"/>
    <col min="8467" max="8467" width="6.140625" customWidth="1"/>
    <col min="8468" max="8468" width="2.28515625" customWidth="1"/>
    <col min="8469" max="8469" width="2.85546875" customWidth="1"/>
    <col min="8470" max="8470" width="7.5703125" customWidth="1"/>
    <col min="8471" max="8471" width="4.28515625" customWidth="1"/>
    <col min="8472" max="8472" width="6.7109375" customWidth="1"/>
    <col min="8473" max="8473" width="3.42578125" customWidth="1"/>
    <col min="8474" max="8474" width="2.5703125" customWidth="1"/>
    <col min="8475" max="8475" width="2.7109375" customWidth="1"/>
    <col min="8705" max="8705" width="2.85546875" customWidth="1"/>
    <col min="8706" max="8706" width="13.42578125" customWidth="1"/>
    <col min="8707" max="8707" width="1.85546875" customWidth="1"/>
    <col min="8708" max="8708" width="1.7109375" customWidth="1"/>
    <col min="8709" max="8709" width="4.42578125" customWidth="1"/>
    <col min="8710" max="8710" width="2" customWidth="1"/>
    <col min="8711" max="8711" width="1.42578125" customWidth="1"/>
    <col min="8712" max="8712" width="2.5703125" customWidth="1"/>
    <col min="8713" max="8713" width="6.140625" customWidth="1"/>
    <col min="8714" max="8714" width="4.140625" customWidth="1"/>
    <col min="8715" max="8715" width="2.5703125" customWidth="1"/>
    <col min="8716" max="8716" width="1.85546875" customWidth="1"/>
    <col min="8717" max="8717" width="1.7109375" customWidth="1"/>
    <col min="8718" max="8718" width="4.28515625" customWidth="1"/>
    <col min="8719" max="8719" width="6.140625" customWidth="1"/>
    <col min="8720" max="8720" width="4.85546875" customWidth="1"/>
    <col min="8721" max="8721" width="5.42578125" customWidth="1"/>
    <col min="8722" max="8722" width="4.140625" customWidth="1"/>
    <col min="8723" max="8723" width="6.140625" customWidth="1"/>
    <col min="8724" max="8724" width="2.28515625" customWidth="1"/>
    <col min="8725" max="8725" width="2.85546875" customWidth="1"/>
    <col min="8726" max="8726" width="7.5703125" customWidth="1"/>
    <col min="8727" max="8727" width="4.28515625" customWidth="1"/>
    <col min="8728" max="8728" width="6.7109375" customWidth="1"/>
    <col min="8729" max="8729" width="3.42578125" customWidth="1"/>
    <col min="8730" max="8730" width="2.5703125" customWidth="1"/>
    <col min="8731" max="8731" width="2.7109375" customWidth="1"/>
    <col min="8961" max="8961" width="2.85546875" customWidth="1"/>
    <col min="8962" max="8962" width="13.42578125" customWidth="1"/>
    <col min="8963" max="8963" width="1.85546875" customWidth="1"/>
    <col min="8964" max="8964" width="1.7109375" customWidth="1"/>
    <col min="8965" max="8965" width="4.42578125" customWidth="1"/>
    <col min="8966" max="8966" width="2" customWidth="1"/>
    <col min="8967" max="8967" width="1.42578125" customWidth="1"/>
    <col min="8968" max="8968" width="2.5703125" customWidth="1"/>
    <col min="8969" max="8969" width="6.140625" customWidth="1"/>
    <col min="8970" max="8970" width="4.140625" customWidth="1"/>
    <col min="8971" max="8971" width="2.5703125" customWidth="1"/>
    <col min="8972" max="8972" width="1.85546875" customWidth="1"/>
    <col min="8973" max="8973" width="1.7109375" customWidth="1"/>
    <col min="8974" max="8974" width="4.28515625" customWidth="1"/>
    <col min="8975" max="8975" width="6.140625" customWidth="1"/>
    <col min="8976" max="8976" width="4.85546875" customWidth="1"/>
    <col min="8977" max="8977" width="5.42578125" customWidth="1"/>
    <col min="8978" max="8978" width="4.140625" customWidth="1"/>
    <col min="8979" max="8979" width="6.140625" customWidth="1"/>
    <col min="8980" max="8980" width="2.28515625" customWidth="1"/>
    <col min="8981" max="8981" width="2.85546875" customWidth="1"/>
    <col min="8982" max="8982" width="7.5703125" customWidth="1"/>
    <col min="8983" max="8983" width="4.28515625" customWidth="1"/>
    <col min="8984" max="8984" width="6.7109375" customWidth="1"/>
    <col min="8985" max="8985" width="3.42578125" customWidth="1"/>
    <col min="8986" max="8986" width="2.5703125" customWidth="1"/>
    <col min="8987" max="8987" width="2.7109375" customWidth="1"/>
    <col min="9217" max="9217" width="2.85546875" customWidth="1"/>
    <col min="9218" max="9218" width="13.42578125" customWidth="1"/>
    <col min="9219" max="9219" width="1.85546875" customWidth="1"/>
    <col min="9220" max="9220" width="1.7109375" customWidth="1"/>
    <col min="9221" max="9221" width="4.42578125" customWidth="1"/>
    <col min="9222" max="9222" width="2" customWidth="1"/>
    <col min="9223" max="9223" width="1.42578125" customWidth="1"/>
    <col min="9224" max="9224" width="2.5703125" customWidth="1"/>
    <col min="9225" max="9225" width="6.140625" customWidth="1"/>
    <col min="9226" max="9226" width="4.140625" customWidth="1"/>
    <col min="9227" max="9227" width="2.5703125" customWidth="1"/>
    <col min="9228" max="9228" width="1.85546875" customWidth="1"/>
    <col min="9229" max="9229" width="1.7109375" customWidth="1"/>
    <col min="9230" max="9230" width="4.28515625" customWidth="1"/>
    <col min="9231" max="9231" width="6.140625" customWidth="1"/>
    <col min="9232" max="9232" width="4.85546875" customWidth="1"/>
    <col min="9233" max="9233" width="5.42578125" customWidth="1"/>
    <col min="9234" max="9234" width="4.140625" customWidth="1"/>
    <col min="9235" max="9235" width="6.140625" customWidth="1"/>
    <col min="9236" max="9236" width="2.28515625" customWidth="1"/>
    <col min="9237" max="9237" width="2.85546875" customWidth="1"/>
    <col min="9238" max="9238" width="7.5703125" customWidth="1"/>
    <col min="9239" max="9239" width="4.28515625" customWidth="1"/>
    <col min="9240" max="9240" width="6.7109375" customWidth="1"/>
    <col min="9241" max="9241" width="3.42578125" customWidth="1"/>
    <col min="9242" max="9242" width="2.5703125" customWidth="1"/>
    <col min="9243" max="9243" width="2.7109375" customWidth="1"/>
    <col min="9473" max="9473" width="2.85546875" customWidth="1"/>
    <col min="9474" max="9474" width="13.42578125" customWidth="1"/>
    <col min="9475" max="9475" width="1.85546875" customWidth="1"/>
    <col min="9476" max="9476" width="1.7109375" customWidth="1"/>
    <col min="9477" max="9477" width="4.42578125" customWidth="1"/>
    <col min="9478" max="9478" width="2" customWidth="1"/>
    <col min="9479" max="9479" width="1.42578125" customWidth="1"/>
    <col min="9480" max="9480" width="2.5703125" customWidth="1"/>
    <col min="9481" max="9481" width="6.140625" customWidth="1"/>
    <col min="9482" max="9482" width="4.140625" customWidth="1"/>
    <col min="9483" max="9483" width="2.5703125" customWidth="1"/>
    <col min="9484" max="9484" width="1.85546875" customWidth="1"/>
    <col min="9485" max="9485" width="1.7109375" customWidth="1"/>
    <col min="9486" max="9486" width="4.28515625" customWidth="1"/>
    <col min="9487" max="9487" width="6.140625" customWidth="1"/>
    <col min="9488" max="9488" width="4.85546875" customWidth="1"/>
    <col min="9489" max="9489" width="5.42578125" customWidth="1"/>
    <col min="9490" max="9490" width="4.140625" customWidth="1"/>
    <col min="9491" max="9491" width="6.140625" customWidth="1"/>
    <col min="9492" max="9492" width="2.28515625" customWidth="1"/>
    <col min="9493" max="9493" width="2.85546875" customWidth="1"/>
    <col min="9494" max="9494" width="7.5703125" customWidth="1"/>
    <col min="9495" max="9495" width="4.28515625" customWidth="1"/>
    <col min="9496" max="9496" width="6.7109375" customWidth="1"/>
    <col min="9497" max="9497" width="3.42578125" customWidth="1"/>
    <col min="9498" max="9498" width="2.5703125" customWidth="1"/>
    <col min="9499" max="9499" width="2.7109375" customWidth="1"/>
    <col min="9729" max="9729" width="2.85546875" customWidth="1"/>
    <col min="9730" max="9730" width="13.42578125" customWidth="1"/>
    <col min="9731" max="9731" width="1.85546875" customWidth="1"/>
    <col min="9732" max="9732" width="1.7109375" customWidth="1"/>
    <col min="9733" max="9733" width="4.42578125" customWidth="1"/>
    <col min="9734" max="9734" width="2" customWidth="1"/>
    <col min="9735" max="9735" width="1.42578125" customWidth="1"/>
    <col min="9736" max="9736" width="2.5703125" customWidth="1"/>
    <col min="9737" max="9737" width="6.140625" customWidth="1"/>
    <col min="9738" max="9738" width="4.140625" customWidth="1"/>
    <col min="9739" max="9739" width="2.5703125" customWidth="1"/>
    <col min="9740" max="9740" width="1.85546875" customWidth="1"/>
    <col min="9741" max="9741" width="1.7109375" customWidth="1"/>
    <col min="9742" max="9742" width="4.28515625" customWidth="1"/>
    <col min="9743" max="9743" width="6.140625" customWidth="1"/>
    <col min="9744" max="9744" width="4.85546875" customWidth="1"/>
    <col min="9745" max="9745" width="5.42578125" customWidth="1"/>
    <col min="9746" max="9746" width="4.140625" customWidth="1"/>
    <col min="9747" max="9747" width="6.140625" customWidth="1"/>
    <col min="9748" max="9748" width="2.28515625" customWidth="1"/>
    <col min="9749" max="9749" width="2.85546875" customWidth="1"/>
    <col min="9750" max="9750" width="7.5703125" customWidth="1"/>
    <col min="9751" max="9751" width="4.28515625" customWidth="1"/>
    <col min="9752" max="9752" width="6.7109375" customWidth="1"/>
    <col min="9753" max="9753" width="3.42578125" customWidth="1"/>
    <col min="9754" max="9754" width="2.5703125" customWidth="1"/>
    <col min="9755" max="9755" width="2.7109375" customWidth="1"/>
    <col min="9985" max="9985" width="2.85546875" customWidth="1"/>
    <col min="9986" max="9986" width="13.42578125" customWidth="1"/>
    <col min="9987" max="9987" width="1.85546875" customWidth="1"/>
    <col min="9988" max="9988" width="1.7109375" customWidth="1"/>
    <col min="9989" max="9989" width="4.42578125" customWidth="1"/>
    <col min="9990" max="9990" width="2" customWidth="1"/>
    <col min="9991" max="9991" width="1.42578125" customWidth="1"/>
    <col min="9992" max="9992" width="2.5703125" customWidth="1"/>
    <col min="9993" max="9993" width="6.140625" customWidth="1"/>
    <col min="9994" max="9994" width="4.140625" customWidth="1"/>
    <col min="9995" max="9995" width="2.5703125" customWidth="1"/>
    <col min="9996" max="9996" width="1.85546875" customWidth="1"/>
    <col min="9997" max="9997" width="1.7109375" customWidth="1"/>
    <col min="9998" max="9998" width="4.28515625" customWidth="1"/>
    <col min="9999" max="9999" width="6.140625" customWidth="1"/>
    <col min="10000" max="10000" width="4.85546875" customWidth="1"/>
    <col min="10001" max="10001" width="5.42578125" customWidth="1"/>
    <col min="10002" max="10002" width="4.140625" customWidth="1"/>
    <col min="10003" max="10003" width="6.140625" customWidth="1"/>
    <col min="10004" max="10004" width="2.28515625" customWidth="1"/>
    <col min="10005" max="10005" width="2.85546875" customWidth="1"/>
    <col min="10006" max="10006" width="7.5703125" customWidth="1"/>
    <col min="10007" max="10007" width="4.28515625" customWidth="1"/>
    <col min="10008" max="10008" width="6.7109375" customWidth="1"/>
    <col min="10009" max="10009" width="3.42578125" customWidth="1"/>
    <col min="10010" max="10010" width="2.5703125" customWidth="1"/>
    <col min="10011" max="10011" width="2.7109375" customWidth="1"/>
    <col min="10241" max="10241" width="2.85546875" customWidth="1"/>
    <col min="10242" max="10242" width="13.42578125" customWidth="1"/>
    <col min="10243" max="10243" width="1.85546875" customWidth="1"/>
    <col min="10244" max="10244" width="1.7109375" customWidth="1"/>
    <col min="10245" max="10245" width="4.42578125" customWidth="1"/>
    <col min="10246" max="10246" width="2" customWidth="1"/>
    <col min="10247" max="10247" width="1.42578125" customWidth="1"/>
    <col min="10248" max="10248" width="2.5703125" customWidth="1"/>
    <col min="10249" max="10249" width="6.140625" customWidth="1"/>
    <col min="10250" max="10250" width="4.140625" customWidth="1"/>
    <col min="10251" max="10251" width="2.5703125" customWidth="1"/>
    <col min="10252" max="10252" width="1.85546875" customWidth="1"/>
    <col min="10253" max="10253" width="1.7109375" customWidth="1"/>
    <col min="10254" max="10254" width="4.28515625" customWidth="1"/>
    <col min="10255" max="10255" width="6.140625" customWidth="1"/>
    <col min="10256" max="10256" width="4.85546875" customWidth="1"/>
    <col min="10257" max="10257" width="5.42578125" customWidth="1"/>
    <col min="10258" max="10258" width="4.140625" customWidth="1"/>
    <col min="10259" max="10259" width="6.140625" customWidth="1"/>
    <col min="10260" max="10260" width="2.28515625" customWidth="1"/>
    <col min="10261" max="10261" width="2.85546875" customWidth="1"/>
    <col min="10262" max="10262" width="7.5703125" customWidth="1"/>
    <col min="10263" max="10263" width="4.28515625" customWidth="1"/>
    <col min="10264" max="10264" width="6.7109375" customWidth="1"/>
    <col min="10265" max="10265" width="3.42578125" customWidth="1"/>
    <col min="10266" max="10266" width="2.5703125" customWidth="1"/>
    <col min="10267" max="10267" width="2.7109375" customWidth="1"/>
    <col min="10497" max="10497" width="2.85546875" customWidth="1"/>
    <col min="10498" max="10498" width="13.42578125" customWidth="1"/>
    <col min="10499" max="10499" width="1.85546875" customWidth="1"/>
    <col min="10500" max="10500" width="1.7109375" customWidth="1"/>
    <col min="10501" max="10501" width="4.42578125" customWidth="1"/>
    <col min="10502" max="10502" width="2" customWidth="1"/>
    <col min="10503" max="10503" width="1.42578125" customWidth="1"/>
    <col min="10504" max="10504" width="2.5703125" customWidth="1"/>
    <col min="10505" max="10505" width="6.140625" customWidth="1"/>
    <col min="10506" max="10506" width="4.140625" customWidth="1"/>
    <col min="10507" max="10507" width="2.5703125" customWidth="1"/>
    <col min="10508" max="10508" width="1.85546875" customWidth="1"/>
    <col min="10509" max="10509" width="1.7109375" customWidth="1"/>
    <col min="10510" max="10510" width="4.28515625" customWidth="1"/>
    <col min="10511" max="10511" width="6.140625" customWidth="1"/>
    <col min="10512" max="10512" width="4.85546875" customWidth="1"/>
    <col min="10513" max="10513" width="5.42578125" customWidth="1"/>
    <col min="10514" max="10514" width="4.140625" customWidth="1"/>
    <col min="10515" max="10515" width="6.140625" customWidth="1"/>
    <col min="10516" max="10516" width="2.28515625" customWidth="1"/>
    <col min="10517" max="10517" width="2.85546875" customWidth="1"/>
    <col min="10518" max="10518" width="7.5703125" customWidth="1"/>
    <col min="10519" max="10519" width="4.28515625" customWidth="1"/>
    <col min="10520" max="10520" width="6.7109375" customWidth="1"/>
    <col min="10521" max="10521" width="3.42578125" customWidth="1"/>
    <col min="10522" max="10522" width="2.5703125" customWidth="1"/>
    <col min="10523" max="10523" width="2.7109375" customWidth="1"/>
    <col min="10753" max="10753" width="2.85546875" customWidth="1"/>
    <col min="10754" max="10754" width="13.42578125" customWidth="1"/>
    <col min="10755" max="10755" width="1.85546875" customWidth="1"/>
    <col min="10756" max="10756" width="1.7109375" customWidth="1"/>
    <col min="10757" max="10757" width="4.42578125" customWidth="1"/>
    <col min="10758" max="10758" width="2" customWidth="1"/>
    <col min="10759" max="10759" width="1.42578125" customWidth="1"/>
    <col min="10760" max="10760" width="2.5703125" customWidth="1"/>
    <col min="10761" max="10761" width="6.140625" customWidth="1"/>
    <col min="10762" max="10762" width="4.140625" customWidth="1"/>
    <col min="10763" max="10763" width="2.5703125" customWidth="1"/>
    <col min="10764" max="10764" width="1.85546875" customWidth="1"/>
    <col min="10765" max="10765" width="1.7109375" customWidth="1"/>
    <col min="10766" max="10766" width="4.28515625" customWidth="1"/>
    <col min="10767" max="10767" width="6.140625" customWidth="1"/>
    <col min="10768" max="10768" width="4.85546875" customWidth="1"/>
    <col min="10769" max="10769" width="5.42578125" customWidth="1"/>
    <col min="10770" max="10770" width="4.140625" customWidth="1"/>
    <col min="10771" max="10771" width="6.140625" customWidth="1"/>
    <col min="10772" max="10772" width="2.28515625" customWidth="1"/>
    <col min="10773" max="10773" width="2.85546875" customWidth="1"/>
    <col min="10774" max="10774" width="7.5703125" customWidth="1"/>
    <col min="10775" max="10775" width="4.28515625" customWidth="1"/>
    <col min="10776" max="10776" width="6.7109375" customWidth="1"/>
    <col min="10777" max="10777" width="3.42578125" customWidth="1"/>
    <col min="10778" max="10778" width="2.5703125" customWidth="1"/>
    <col min="10779" max="10779" width="2.7109375" customWidth="1"/>
    <col min="11009" max="11009" width="2.85546875" customWidth="1"/>
    <col min="11010" max="11010" width="13.42578125" customWidth="1"/>
    <col min="11011" max="11011" width="1.85546875" customWidth="1"/>
    <col min="11012" max="11012" width="1.7109375" customWidth="1"/>
    <col min="11013" max="11013" width="4.42578125" customWidth="1"/>
    <col min="11014" max="11014" width="2" customWidth="1"/>
    <col min="11015" max="11015" width="1.42578125" customWidth="1"/>
    <col min="11016" max="11016" width="2.5703125" customWidth="1"/>
    <col min="11017" max="11017" width="6.140625" customWidth="1"/>
    <col min="11018" max="11018" width="4.140625" customWidth="1"/>
    <col min="11019" max="11019" width="2.5703125" customWidth="1"/>
    <col min="11020" max="11020" width="1.85546875" customWidth="1"/>
    <col min="11021" max="11021" width="1.7109375" customWidth="1"/>
    <col min="11022" max="11022" width="4.28515625" customWidth="1"/>
    <col min="11023" max="11023" width="6.140625" customWidth="1"/>
    <col min="11024" max="11024" width="4.85546875" customWidth="1"/>
    <col min="11025" max="11025" width="5.42578125" customWidth="1"/>
    <col min="11026" max="11026" width="4.140625" customWidth="1"/>
    <col min="11027" max="11027" width="6.140625" customWidth="1"/>
    <col min="11028" max="11028" width="2.28515625" customWidth="1"/>
    <col min="11029" max="11029" width="2.85546875" customWidth="1"/>
    <col min="11030" max="11030" width="7.5703125" customWidth="1"/>
    <col min="11031" max="11031" width="4.28515625" customWidth="1"/>
    <col min="11032" max="11032" width="6.7109375" customWidth="1"/>
    <col min="11033" max="11033" width="3.42578125" customWidth="1"/>
    <col min="11034" max="11034" width="2.5703125" customWidth="1"/>
    <col min="11035" max="11035" width="2.7109375" customWidth="1"/>
    <col min="11265" max="11265" width="2.85546875" customWidth="1"/>
    <col min="11266" max="11266" width="13.42578125" customWidth="1"/>
    <col min="11267" max="11267" width="1.85546875" customWidth="1"/>
    <col min="11268" max="11268" width="1.7109375" customWidth="1"/>
    <col min="11269" max="11269" width="4.42578125" customWidth="1"/>
    <col min="11270" max="11270" width="2" customWidth="1"/>
    <col min="11271" max="11271" width="1.42578125" customWidth="1"/>
    <col min="11272" max="11272" width="2.5703125" customWidth="1"/>
    <col min="11273" max="11273" width="6.140625" customWidth="1"/>
    <col min="11274" max="11274" width="4.140625" customWidth="1"/>
    <col min="11275" max="11275" width="2.5703125" customWidth="1"/>
    <col min="11276" max="11276" width="1.85546875" customWidth="1"/>
    <col min="11277" max="11277" width="1.7109375" customWidth="1"/>
    <col min="11278" max="11278" width="4.28515625" customWidth="1"/>
    <col min="11279" max="11279" width="6.140625" customWidth="1"/>
    <col min="11280" max="11280" width="4.85546875" customWidth="1"/>
    <col min="11281" max="11281" width="5.42578125" customWidth="1"/>
    <col min="11282" max="11282" width="4.140625" customWidth="1"/>
    <col min="11283" max="11283" width="6.140625" customWidth="1"/>
    <col min="11284" max="11284" width="2.28515625" customWidth="1"/>
    <col min="11285" max="11285" width="2.85546875" customWidth="1"/>
    <col min="11286" max="11286" width="7.5703125" customWidth="1"/>
    <col min="11287" max="11287" width="4.28515625" customWidth="1"/>
    <col min="11288" max="11288" width="6.7109375" customWidth="1"/>
    <col min="11289" max="11289" width="3.42578125" customWidth="1"/>
    <col min="11290" max="11290" width="2.5703125" customWidth="1"/>
    <col min="11291" max="11291" width="2.7109375" customWidth="1"/>
    <col min="11521" max="11521" width="2.85546875" customWidth="1"/>
    <col min="11522" max="11522" width="13.42578125" customWidth="1"/>
    <col min="11523" max="11523" width="1.85546875" customWidth="1"/>
    <col min="11524" max="11524" width="1.7109375" customWidth="1"/>
    <col min="11525" max="11525" width="4.42578125" customWidth="1"/>
    <col min="11526" max="11526" width="2" customWidth="1"/>
    <col min="11527" max="11527" width="1.42578125" customWidth="1"/>
    <col min="11528" max="11528" width="2.5703125" customWidth="1"/>
    <col min="11529" max="11529" width="6.140625" customWidth="1"/>
    <col min="11530" max="11530" width="4.140625" customWidth="1"/>
    <col min="11531" max="11531" width="2.5703125" customWidth="1"/>
    <col min="11532" max="11532" width="1.85546875" customWidth="1"/>
    <col min="11533" max="11533" width="1.7109375" customWidth="1"/>
    <col min="11534" max="11534" width="4.28515625" customWidth="1"/>
    <col min="11535" max="11535" width="6.140625" customWidth="1"/>
    <col min="11536" max="11536" width="4.85546875" customWidth="1"/>
    <col min="11537" max="11537" width="5.42578125" customWidth="1"/>
    <col min="11538" max="11538" width="4.140625" customWidth="1"/>
    <col min="11539" max="11539" width="6.140625" customWidth="1"/>
    <col min="11540" max="11540" width="2.28515625" customWidth="1"/>
    <col min="11541" max="11541" width="2.85546875" customWidth="1"/>
    <col min="11542" max="11542" width="7.5703125" customWidth="1"/>
    <col min="11543" max="11543" width="4.28515625" customWidth="1"/>
    <col min="11544" max="11544" width="6.7109375" customWidth="1"/>
    <col min="11545" max="11545" width="3.42578125" customWidth="1"/>
    <col min="11546" max="11546" width="2.5703125" customWidth="1"/>
    <col min="11547" max="11547" width="2.7109375" customWidth="1"/>
    <col min="11777" max="11777" width="2.85546875" customWidth="1"/>
    <col min="11778" max="11778" width="13.42578125" customWidth="1"/>
    <col min="11779" max="11779" width="1.85546875" customWidth="1"/>
    <col min="11780" max="11780" width="1.7109375" customWidth="1"/>
    <col min="11781" max="11781" width="4.42578125" customWidth="1"/>
    <col min="11782" max="11782" width="2" customWidth="1"/>
    <col min="11783" max="11783" width="1.42578125" customWidth="1"/>
    <col min="11784" max="11784" width="2.5703125" customWidth="1"/>
    <col min="11785" max="11785" width="6.140625" customWidth="1"/>
    <col min="11786" max="11786" width="4.140625" customWidth="1"/>
    <col min="11787" max="11787" width="2.5703125" customWidth="1"/>
    <col min="11788" max="11788" width="1.85546875" customWidth="1"/>
    <col min="11789" max="11789" width="1.7109375" customWidth="1"/>
    <col min="11790" max="11790" width="4.28515625" customWidth="1"/>
    <col min="11791" max="11791" width="6.140625" customWidth="1"/>
    <col min="11792" max="11792" width="4.85546875" customWidth="1"/>
    <col min="11793" max="11793" width="5.42578125" customWidth="1"/>
    <col min="11794" max="11794" width="4.140625" customWidth="1"/>
    <col min="11795" max="11795" width="6.140625" customWidth="1"/>
    <col min="11796" max="11796" width="2.28515625" customWidth="1"/>
    <col min="11797" max="11797" width="2.85546875" customWidth="1"/>
    <col min="11798" max="11798" width="7.5703125" customWidth="1"/>
    <col min="11799" max="11799" width="4.28515625" customWidth="1"/>
    <col min="11800" max="11800" width="6.7109375" customWidth="1"/>
    <col min="11801" max="11801" width="3.42578125" customWidth="1"/>
    <col min="11802" max="11802" width="2.5703125" customWidth="1"/>
    <col min="11803" max="11803" width="2.7109375" customWidth="1"/>
    <col min="12033" max="12033" width="2.85546875" customWidth="1"/>
    <col min="12034" max="12034" width="13.42578125" customWidth="1"/>
    <col min="12035" max="12035" width="1.85546875" customWidth="1"/>
    <col min="12036" max="12036" width="1.7109375" customWidth="1"/>
    <col min="12037" max="12037" width="4.42578125" customWidth="1"/>
    <col min="12038" max="12038" width="2" customWidth="1"/>
    <col min="12039" max="12039" width="1.42578125" customWidth="1"/>
    <col min="12040" max="12040" width="2.5703125" customWidth="1"/>
    <col min="12041" max="12041" width="6.140625" customWidth="1"/>
    <col min="12042" max="12042" width="4.140625" customWidth="1"/>
    <col min="12043" max="12043" width="2.5703125" customWidth="1"/>
    <col min="12044" max="12044" width="1.85546875" customWidth="1"/>
    <col min="12045" max="12045" width="1.7109375" customWidth="1"/>
    <col min="12046" max="12046" width="4.28515625" customWidth="1"/>
    <col min="12047" max="12047" width="6.140625" customWidth="1"/>
    <col min="12048" max="12048" width="4.85546875" customWidth="1"/>
    <col min="12049" max="12049" width="5.42578125" customWidth="1"/>
    <col min="12050" max="12050" width="4.140625" customWidth="1"/>
    <col min="12051" max="12051" width="6.140625" customWidth="1"/>
    <col min="12052" max="12052" width="2.28515625" customWidth="1"/>
    <col min="12053" max="12053" width="2.85546875" customWidth="1"/>
    <col min="12054" max="12054" width="7.5703125" customWidth="1"/>
    <col min="12055" max="12055" width="4.28515625" customWidth="1"/>
    <col min="12056" max="12056" width="6.7109375" customWidth="1"/>
    <col min="12057" max="12057" width="3.42578125" customWidth="1"/>
    <col min="12058" max="12058" width="2.5703125" customWidth="1"/>
    <col min="12059" max="12059" width="2.7109375" customWidth="1"/>
    <col min="12289" max="12289" width="2.85546875" customWidth="1"/>
    <col min="12290" max="12290" width="13.42578125" customWidth="1"/>
    <col min="12291" max="12291" width="1.85546875" customWidth="1"/>
    <col min="12292" max="12292" width="1.7109375" customWidth="1"/>
    <col min="12293" max="12293" width="4.42578125" customWidth="1"/>
    <col min="12294" max="12294" width="2" customWidth="1"/>
    <col min="12295" max="12295" width="1.42578125" customWidth="1"/>
    <col min="12296" max="12296" width="2.5703125" customWidth="1"/>
    <col min="12297" max="12297" width="6.140625" customWidth="1"/>
    <col min="12298" max="12298" width="4.140625" customWidth="1"/>
    <col min="12299" max="12299" width="2.5703125" customWidth="1"/>
    <col min="12300" max="12300" width="1.85546875" customWidth="1"/>
    <col min="12301" max="12301" width="1.7109375" customWidth="1"/>
    <col min="12302" max="12302" width="4.28515625" customWidth="1"/>
    <col min="12303" max="12303" width="6.140625" customWidth="1"/>
    <col min="12304" max="12304" width="4.85546875" customWidth="1"/>
    <col min="12305" max="12305" width="5.42578125" customWidth="1"/>
    <col min="12306" max="12306" width="4.140625" customWidth="1"/>
    <col min="12307" max="12307" width="6.140625" customWidth="1"/>
    <col min="12308" max="12308" width="2.28515625" customWidth="1"/>
    <col min="12309" max="12309" width="2.85546875" customWidth="1"/>
    <col min="12310" max="12310" width="7.5703125" customWidth="1"/>
    <col min="12311" max="12311" width="4.28515625" customWidth="1"/>
    <col min="12312" max="12312" width="6.7109375" customWidth="1"/>
    <col min="12313" max="12313" width="3.42578125" customWidth="1"/>
    <col min="12314" max="12314" width="2.5703125" customWidth="1"/>
    <col min="12315" max="12315" width="2.7109375" customWidth="1"/>
    <col min="12545" max="12545" width="2.85546875" customWidth="1"/>
    <col min="12546" max="12546" width="13.42578125" customWidth="1"/>
    <col min="12547" max="12547" width="1.85546875" customWidth="1"/>
    <col min="12548" max="12548" width="1.7109375" customWidth="1"/>
    <col min="12549" max="12549" width="4.42578125" customWidth="1"/>
    <col min="12550" max="12550" width="2" customWidth="1"/>
    <col min="12551" max="12551" width="1.42578125" customWidth="1"/>
    <col min="12552" max="12552" width="2.5703125" customWidth="1"/>
    <col min="12553" max="12553" width="6.140625" customWidth="1"/>
    <col min="12554" max="12554" width="4.140625" customWidth="1"/>
    <col min="12555" max="12555" width="2.5703125" customWidth="1"/>
    <col min="12556" max="12556" width="1.85546875" customWidth="1"/>
    <col min="12557" max="12557" width="1.7109375" customWidth="1"/>
    <col min="12558" max="12558" width="4.28515625" customWidth="1"/>
    <col min="12559" max="12559" width="6.140625" customWidth="1"/>
    <col min="12560" max="12560" width="4.85546875" customWidth="1"/>
    <col min="12561" max="12561" width="5.42578125" customWidth="1"/>
    <col min="12562" max="12562" width="4.140625" customWidth="1"/>
    <col min="12563" max="12563" width="6.140625" customWidth="1"/>
    <col min="12564" max="12564" width="2.28515625" customWidth="1"/>
    <col min="12565" max="12565" width="2.85546875" customWidth="1"/>
    <col min="12566" max="12566" width="7.5703125" customWidth="1"/>
    <col min="12567" max="12567" width="4.28515625" customWidth="1"/>
    <col min="12568" max="12568" width="6.7109375" customWidth="1"/>
    <col min="12569" max="12569" width="3.42578125" customWidth="1"/>
    <col min="12570" max="12570" width="2.5703125" customWidth="1"/>
    <col min="12571" max="12571" width="2.7109375" customWidth="1"/>
    <col min="12801" max="12801" width="2.85546875" customWidth="1"/>
    <col min="12802" max="12802" width="13.42578125" customWidth="1"/>
    <col min="12803" max="12803" width="1.85546875" customWidth="1"/>
    <col min="12804" max="12804" width="1.7109375" customWidth="1"/>
    <col min="12805" max="12805" width="4.42578125" customWidth="1"/>
    <col min="12806" max="12806" width="2" customWidth="1"/>
    <col min="12807" max="12807" width="1.42578125" customWidth="1"/>
    <col min="12808" max="12808" width="2.5703125" customWidth="1"/>
    <col min="12809" max="12809" width="6.140625" customWidth="1"/>
    <col min="12810" max="12810" width="4.140625" customWidth="1"/>
    <col min="12811" max="12811" width="2.5703125" customWidth="1"/>
    <col min="12812" max="12812" width="1.85546875" customWidth="1"/>
    <col min="12813" max="12813" width="1.7109375" customWidth="1"/>
    <col min="12814" max="12814" width="4.28515625" customWidth="1"/>
    <col min="12815" max="12815" width="6.140625" customWidth="1"/>
    <col min="12816" max="12816" width="4.85546875" customWidth="1"/>
    <col min="12817" max="12817" width="5.42578125" customWidth="1"/>
    <col min="12818" max="12818" width="4.140625" customWidth="1"/>
    <col min="12819" max="12819" width="6.140625" customWidth="1"/>
    <col min="12820" max="12820" width="2.28515625" customWidth="1"/>
    <col min="12821" max="12821" width="2.85546875" customWidth="1"/>
    <col min="12822" max="12822" width="7.5703125" customWidth="1"/>
    <col min="12823" max="12823" width="4.28515625" customWidth="1"/>
    <col min="12824" max="12824" width="6.7109375" customWidth="1"/>
    <col min="12825" max="12825" width="3.42578125" customWidth="1"/>
    <col min="12826" max="12826" width="2.5703125" customWidth="1"/>
    <col min="12827" max="12827" width="2.7109375" customWidth="1"/>
    <col min="13057" max="13057" width="2.85546875" customWidth="1"/>
    <col min="13058" max="13058" width="13.42578125" customWidth="1"/>
    <col min="13059" max="13059" width="1.85546875" customWidth="1"/>
    <col min="13060" max="13060" width="1.7109375" customWidth="1"/>
    <col min="13061" max="13061" width="4.42578125" customWidth="1"/>
    <col min="13062" max="13062" width="2" customWidth="1"/>
    <col min="13063" max="13063" width="1.42578125" customWidth="1"/>
    <col min="13064" max="13064" width="2.5703125" customWidth="1"/>
    <col min="13065" max="13065" width="6.140625" customWidth="1"/>
    <col min="13066" max="13066" width="4.140625" customWidth="1"/>
    <col min="13067" max="13067" width="2.5703125" customWidth="1"/>
    <col min="13068" max="13068" width="1.85546875" customWidth="1"/>
    <col min="13069" max="13069" width="1.7109375" customWidth="1"/>
    <col min="13070" max="13070" width="4.28515625" customWidth="1"/>
    <col min="13071" max="13071" width="6.140625" customWidth="1"/>
    <col min="13072" max="13072" width="4.85546875" customWidth="1"/>
    <col min="13073" max="13073" width="5.42578125" customWidth="1"/>
    <col min="13074" max="13074" width="4.140625" customWidth="1"/>
    <col min="13075" max="13075" width="6.140625" customWidth="1"/>
    <col min="13076" max="13076" width="2.28515625" customWidth="1"/>
    <col min="13077" max="13077" width="2.85546875" customWidth="1"/>
    <col min="13078" max="13078" width="7.5703125" customWidth="1"/>
    <col min="13079" max="13079" width="4.28515625" customWidth="1"/>
    <col min="13080" max="13080" width="6.7109375" customWidth="1"/>
    <col min="13081" max="13081" width="3.42578125" customWidth="1"/>
    <col min="13082" max="13082" width="2.5703125" customWidth="1"/>
    <col min="13083" max="13083" width="2.7109375" customWidth="1"/>
    <col min="13313" max="13313" width="2.85546875" customWidth="1"/>
    <col min="13314" max="13314" width="13.42578125" customWidth="1"/>
    <col min="13315" max="13315" width="1.85546875" customWidth="1"/>
    <col min="13316" max="13316" width="1.7109375" customWidth="1"/>
    <col min="13317" max="13317" width="4.42578125" customWidth="1"/>
    <col min="13318" max="13318" width="2" customWidth="1"/>
    <col min="13319" max="13319" width="1.42578125" customWidth="1"/>
    <col min="13320" max="13320" width="2.5703125" customWidth="1"/>
    <col min="13321" max="13321" width="6.140625" customWidth="1"/>
    <col min="13322" max="13322" width="4.140625" customWidth="1"/>
    <col min="13323" max="13323" width="2.5703125" customWidth="1"/>
    <col min="13324" max="13324" width="1.85546875" customWidth="1"/>
    <col min="13325" max="13325" width="1.7109375" customWidth="1"/>
    <col min="13326" max="13326" width="4.28515625" customWidth="1"/>
    <col min="13327" max="13327" width="6.140625" customWidth="1"/>
    <col min="13328" max="13328" width="4.85546875" customWidth="1"/>
    <col min="13329" max="13329" width="5.42578125" customWidth="1"/>
    <col min="13330" max="13330" width="4.140625" customWidth="1"/>
    <col min="13331" max="13331" width="6.140625" customWidth="1"/>
    <col min="13332" max="13332" width="2.28515625" customWidth="1"/>
    <col min="13333" max="13333" width="2.85546875" customWidth="1"/>
    <col min="13334" max="13334" width="7.5703125" customWidth="1"/>
    <col min="13335" max="13335" width="4.28515625" customWidth="1"/>
    <col min="13336" max="13336" width="6.7109375" customWidth="1"/>
    <col min="13337" max="13337" width="3.42578125" customWidth="1"/>
    <col min="13338" max="13338" width="2.5703125" customWidth="1"/>
    <col min="13339" max="13339" width="2.7109375" customWidth="1"/>
    <col min="13569" max="13569" width="2.85546875" customWidth="1"/>
    <col min="13570" max="13570" width="13.42578125" customWidth="1"/>
    <col min="13571" max="13571" width="1.85546875" customWidth="1"/>
    <col min="13572" max="13572" width="1.7109375" customWidth="1"/>
    <col min="13573" max="13573" width="4.42578125" customWidth="1"/>
    <col min="13574" max="13574" width="2" customWidth="1"/>
    <col min="13575" max="13575" width="1.42578125" customWidth="1"/>
    <col min="13576" max="13576" width="2.5703125" customWidth="1"/>
    <col min="13577" max="13577" width="6.140625" customWidth="1"/>
    <col min="13578" max="13578" width="4.140625" customWidth="1"/>
    <col min="13579" max="13579" width="2.5703125" customWidth="1"/>
    <col min="13580" max="13580" width="1.85546875" customWidth="1"/>
    <col min="13581" max="13581" width="1.7109375" customWidth="1"/>
    <col min="13582" max="13582" width="4.28515625" customWidth="1"/>
    <col min="13583" max="13583" width="6.140625" customWidth="1"/>
    <col min="13584" max="13584" width="4.85546875" customWidth="1"/>
    <col min="13585" max="13585" width="5.42578125" customWidth="1"/>
    <col min="13586" max="13586" width="4.140625" customWidth="1"/>
    <col min="13587" max="13587" width="6.140625" customWidth="1"/>
    <col min="13588" max="13588" width="2.28515625" customWidth="1"/>
    <col min="13589" max="13589" width="2.85546875" customWidth="1"/>
    <col min="13590" max="13590" width="7.5703125" customWidth="1"/>
    <col min="13591" max="13591" width="4.28515625" customWidth="1"/>
    <col min="13592" max="13592" width="6.7109375" customWidth="1"/>
    <col min="13593" max="13593" width="3.42578125" customWidth="1"/>
    <col min="13594" max="13594" width="2.5703125" customWidth="1"/>
    <col min="13595" max="13595" width="2.7109375" customWidth="1"/>
    <col min="13825" max="13825" width="2.85546875" customWidth="1"/>
    <col min="13826" max="13826" width="13.42578125" customWidth="1"/>
    <col min="13827" max="13827" width="1.85546875" customWidth="1"/>
    <col min="13828" max="13828" width="1.7109375" customWidth="1"/>
    <col min="13829" max="13829" width="4.42578125" customWidth="1"/>
    <col min="13830" max="13830" width="2" customWidth="1"/>
    <col min="13831" max="13831" width="1.42578125" customWidth="1"/>
    <col min="13832" max="13832" width="2.5703125" customWidth="1"/>
    <col min="13833" max="13833" width="6.140625" customWidth="1"/>
    <col min="13834" max="13834" width="4.140625" customWidth="1"/>
    <col min="13835" max="13835" width="2.5703125" customWidth="1"/>
    <col min="13836" max="13836" width="1.85546875" customWidth="1"/>
    <col min="13837" max="13837" width="1.7109375" customWidth="1"/>
    <col min="13838" max="13838" width="4.28515625" customWidth="1"/>
    <col min="13839" max="13839" width="6.140625" customWidth="1"/>
    <col min="13840" max="13840" width="4.85546875" customWidth="1"/>
    <col min="13841" max="13841" width="5.42578125" customWidth="1"/>
    <col min="13842" max="13842" width="4.140625" customWidth="1"/>
    <col min="13843" max="13843" width="6.140625" customWidth="1"/>
    <col min="13844" max="13844" width="2.28515625" customWidth="1"/>
    <col min="13845" max="13845" width="2.85546875" customWidth="1"/>
    <col min="13846" max="13846" width="7.5703125" customWidth="1"/>
    <col min="13847" max="13847" width="4.28515625" customWidth="1"/>
    <col min="13848" max="13848" width="6.7109375" customWidth="1"/>
    <col min="13849" max="13849" width="3.42578125" customWidth="1"/>
    <col min="13850" max="13850" width="2.5703125" customWidth="1"/>
    <col min="13851" max="13851" width="2.7109375" customWidth="1"/>
    <col min="14081" max="14081" width="2.85546875" customWidth="1"/>
    <col min="14082" max="14082" width="13.42578125" customWidth="1"/>
    <col min="14083" max="14083" width="1.85546875" customWidth="1"/>
    <col min="14084" max="14084" width="1.7109375" customWidth="1"/>
    <col min="14085" max="14085" width="4.42578125" customWidth="1"/>
    <col min="14086" max="14086" width="2" customWidth="1"/>
    <col min="14087" max="14087" width="1.42578125" customWidth="1"/>
    <col min="14088" max="14088" width="2.5703125" customWidth="1"/>
    <col min="14089" max="14089" width="6.140625" customWidth="1"/>
    <col min="14090" max="14090" width="4.140625" customWidth="1"/>
    <col min="14091" max="14091" width="2.5703125" customWidth="1"/>
    <col min="14092" max="14092" width="1.85546875" customWidth="1"/>
    <col min="14093" max="14093" width="1.7109375" customWidth="1"/>
    <col min="14094" max="14094" width="4.28515625" customWidth="1"/>
    <col min="14095" max="14095" width="6.140625" customWidth="1"/>
    <col min="14096" max="14096" width="4.85546875" customWidth="1"/>
    <col min="14097" max="14097" width="5.42578125" customWidth="1"/>
    <col min="14098" max="14098" width="4.140625" customWidth="1"/>
    <col min="14099" max="14099" width="6.140625" customWidth="1"/>
    <col min="14100" max="14100" width="2.28515625" customWidth="1"/>
    <col min="14101" max="14101" width="2.85546875" customWidth="1"/>
    <col min="14102" max="14102" width="7.5703125" customWidth="1"/>
    <col min="14103" max="14103" width="4.28515625" customWidth="1"/>
    <col min="14104" max="14104" width="6.7109375" customWidth="1"/>
    <col min="14105" max="14105" width="3.42578125" customWidth="1"/>
    <col min="14106" max="14106" width="2.5703125" customWidth="1"/>
    <col min="14107" max="14107" width="2.7109375" customWidth="1"/>
    <col min="14337" max="14337" width="2.85546875" customWidth="1"/>
    <col min="14338" max="14338" width="13.42578125" customWidth="1"/>
    <col min="14339" max="14339" width="1.85546875" customWidth="1"/>
    <col min="14340" max="14340" width="1.7109375" customWidth="1"/>
    <col min="14341" max="14341" width="4.42578125" customWidth="1"/>
    <col min="14342" max="14342" width="2" customWidth="1"/>
    <col min="14343" max="14343" width="1.42578125" customWidth="1"/>
    <col min="14344" max="14344" width="2.5703125" customWidth="1"/>
    <col min="14345" max="14345" width="6.140625" customWidth="1"/>
    <col min="14346" max="14346" width="4.140625" customWidth="1"/>
    <col min="14347" max="14347" width="2.5703125" customWidth="1"/>
    <col min="14348" max="14348" width="1.85546875" customWidth="1"/>
    <col min="14349" max="14349" width="1.7109375" customWidth="1"/>
    <col min="14350" max="14350" width="4.28515625" customWidth="1"/>
    <col min="14351" max="14351" width="6.140625" customWidth="1"/>
    <col min="14352" max="14352" width="4.85546875" customWidth="1"/>
    <col min="14353" max="14353" width="5.42578125" customWidth="1"/>
    <col min="14354" max="14354" width="4.140625" customWidth="1"/>
    <col min="14355" max="14355" width="6.140625" customWidth="1"/>
    <col min="14356" max="14356" width="2.28515625" customWidth="1"/>
    <col min="14357" max="14357" width="2.85546875" customWidth="1"/>
    <col min="14358" max="14358" width="7.5703125" customWidth="1"/>
    <col min="14359" max="14359" width="4.28515625" customWidth="1"/>
    <col min="14360" max="14360" width="6.7109375" customWidth="1"/>
    <col min="14361" max="14361" width="3.42578125" customWidth="1"/>
    <col min="14362" max="14362" width="2.5703125" customWidth="1"/>
    <col min="14363" max="14363" width="2.7109375" customWidth="1"/>
    <col min="14593" max="14593" width="2.85546875" customWidth="1"/>
    <col min="14594" max="14594" width="13.42578125" customWidth="1"/>
    <col min="14595" max="14595" width="1.85546875" customWidth="1"/>
    <col min="14596" max="14596" width="1.7109375" customWidth="1"/>
    <col min="14597" max="14597" width="4.42578125" customWidth="1"/>
    <col min="14598" max="14598" width="2" customWidth="1"/>
    <col min="14599" max="14599" width="1.42578125" customWidth="1"/>
    <col min="14600" max="14600" width="2.5703125" customWidth="1"/>
    <col min="14601" max="14601" width="6.140625" customWidth="1"/>
    <col min="14602" max="14602" width="4.140625" customWidth="1"/>
    <col min="14603" max="14603" width="2.5703125" customWidth="1"/>
    <col min="14604" max="14604" width="1.85546875" customWidth="1"/>
    <col min="14605" max="14605" width="1.7109375" customWidth="1"/>
    <col min="14606" max="14606" width="4.28515625" customWidth="1"/>
    <col min="14607" max="14607" width="6.140625" customWidth="1"/>
    <col min="14608" max="14608" width="4.85546875" customWidth="1"/>
    <col min="14609" max="14609" width="5.42578125" customWidth="1"/>
    <col min="14610" max="14610" width="4.140625" customWidth="1"/>
    <col min="14611" max="14611" width="6.140625" customWidth="1"/>
    <col min="14612" max="14612" width="2.28515625" customWidth="1"/>
    <col min="14613" max="14613" width="2.85546875" customWidth="1"/>
    <col min="14614" max="14614" width="7.5703125" customWidth="1"/>
    <col min="14615" max="14615" width="4.28515625" customWidth="1"/>
    <col min="14616" max="14616" width="6.7109375" customWidth="1"/>
    <col min="14617" max="14617" width="3.42578125" customWidth="1"/>
    <col min="14618" max="14618" width="2.5703125" customWidth="1"/>
    <col min="14619" max="14619" width="2.7109375" customWidth="1"/>
    <col min="14849" max="14849" width="2.85546875" customWidth="1"/>
    <col min="14850" max="14850" width="13.42578125" customWidth="1"/>
    <col min="14851" max="14851" width="1.85546875" customWidth="1"/>
    <col min="14852" max="14852" width="1.7109375" customWidth="1"/>
    <col min="14853" max="14853" width="4.42578125" customWidth="1"/>
    <col min="14854" max="14854" width="2" customWidth="1"/>
    <col min="14855" max="14855" width="1.42578125" customWidth="1"/>
    <col min="14856" max="14856" width="2.5703125" customWidth="1"/>
    <col min="14857" max="14857" width="6.140625" customWidth="1"/>
    <col min="14858" max="14858" width="4.140625" customWidth="1"/>
    <col min="14859" max="14859" width="2.5703125" customWidth="1"/>
    <col min="14860" max="14860" width="1.85546875" customWidth="1"/>
    <col min="14861" max="14861" width="1.7109375" customWidth="1"/>
    <col min="14862" max="14862" width="4.28515625" customWidth="1"/>
    <col min="14863" max="14863" width="6.140625" customWidth="1"/>
    <col min="14864" max="14864" width="4.85546875" customWidth="1"/>
    <col min="14865" max="14865" width="5.42578125" customWidth="1"/>
    <col min="14866" max="14866" width="4.140625" customWidth="1"/>
    <col min="14867" max="14867" width="6.140625" customWidth="1"/>
    <col min="14868" max="14868" width="2.28515625" customWidth="1"/>
    <col min="14869" max="14869" width="2.85546875" customWidth="1"/>
    <col min="14870" max="14870" width="7.5703125" customWidth="1"/>
    <col min="14871" max="14871" width="4.28515625" customWidth="1"/>
    <col min="14872" max="14872" width="6.7109375" customWidth="1"/>
    <col min="14873" max="14873" width="3.42578125" customWidth="1"/>
    <col min="14874" max="14874" width="2.5703125" customWidth="1"/>
    <col min="14875" max="14875" width="2.7109375" customWidth="1"/>
    <col min="15105" max="15105" width="2.85546875" customWidth="1"/>
    <col min="15106" max="15106" width="13.42578125" customWidth="1"/>
    <col min="15107" max="15107" width="1.85546875" customWidth="1"/>
    <col min="15108" max="15108" width="1.7109375" customWidth="1"/>
    <col min="15109" max="15109" width="4.42578125" customWidth="1"/>
    <col min="15110" max="15110" width="2" customWidth="1"/>
    <col min="15111" max="15111" width="1.42578125" customWidth="1"/>
    <col min="15112" max="15112" width="2.5703125" customWidth="1"/>
    <col min="15113" max="15113" width="6.140625" customWidth="1"/>
    <col min="15114" max="15114" width="4.140625" customWidth="1"/>
    <col min="15115" max="15115" width="2.5703125" customWidth="1"/>
    <col min="15116" max="15116" width="1.85546875" customWidth="1"/>
    <col min="15117" max="15117" width="1.7109375" customWidth="1"/>
    <col min="15118" max="15118" width="4.28515625" customWidth="1"/>
    <col min="15119" max="15119" width="6.140625" customWidth="1"/>
    <col min="15120" max="15120" width="4.85546875" customWidth="1"/>
    <col min="15121" max="15121" width="5.42578125" customWidth="1"/>
    <col min="15122" max="15122" width="4.140625" customWidth="1"/>
    <col min="15123" max="15123" width="6.140625" customWidth="1"/>
    <col min="15124" max="15124" width="2.28515625" customWidth="1"/>
    <col min="15125" max="15125" width="2.85546875" customWidth="1"/>
    <col min="15126" max="15126" width="7.5703125" customWidth="1"/>
    <col min="15127" max="15127" width="4.28515625" customWidth="1"/>
    <col min="15128" max="15128" width="6.7109375" customWidth="1"/>
    <col min="15129" max="15129" width="3.42578125" customWidth="1"/>
    <col min="15130" max="15130" width="2.5703125" customWidth="1"/>
    <col min="15131" max="15131" width="2.7109375" customWidth="1"/>
    <col min="15361" max="15361" width="2.85546875" customWidth="1"/>
    <col min="15362" max="15362" width="13.42578125" customWidth="1"/>
    <col min="15363" max="15363" width="1.85546875" customWidth="1"/>
    <col min="15364" max="15364" width="1.7109375" customWidth="1"/>
    <col min="15365" max="15365" width="4.42578125" customWidth="1"/>
    <col min="15366" max="15366" width="2" customWidth="1"/>
    <col min="15367" max="15367" width="1.42578125" customWidth="1"/>
    <col min="15368" max="15368" width="2.5703125" customWidth="1"/>
    <col min="15369" max="15369" width="6.140625" customWidth="1"/>
    <col min="15370" max="15370" width="4.140625" customWidth="1"/>
    <col min="15371" max="15371" width="2.5703125" customWidth="1"/>
    <col min="15372" max="15372" width="1.85546875" customWidth="1"/>
    <col min="15373" max="15373" width="1.7109375" customWidth="1"/>
    <col min="15374" max="15374" width="4.28515625" customWidth="1"/>
    <col min="15375" max="15375" width="6.140625" customWidth="1"/>
    <col min="15376" max="15376" width="4.85546875" customWidth="1"/>
    <col min="15377" max="15377" width="5.42578125" customWidth="1"/>
    <col min="15378" max="15378" width="4.140625" customWidth="1"/>
    <col min="15379" max="15379" width="6.140625" customWidth="1"/>
    <col min="15380" max="15380" width="2.28515625" customWidth="1"/>
    <col min="15381" max="15381" width="2.85546875" customWidth="1"/>
    <col min="15382" max="15382" width="7.5703125" customWidth="1"/>
    <col min="15383" max="15383" width="4.28515625" customWidth="1"/>
    <col min="15384" max="15384" width="6.7109375" customWidth="1"/>
    <col min="15385" max="15385" width="3.42578125" customWidth="1"/>
    <col min="15386" max="15386" width="2.5703125" customWidth="1"/>
    <col min="15387" max="15387" width="2.7109375" customWidth="1"/>
    <col min="15617" max="15617" width="2.85546875" customWidth="1"/>
    <col min="15618" max="15618" width="13.42578125" customWidth="1"/>
    <col min="15619" max="15619" width="1.85546875" customWidth="1"/>
    <col min="15620" max="15620" width="1.7109375" customWidth="1"/>
    <col min="15621" max="15621" width="4.42578125" customWidth="1"/>
    <col min="15622" max="15622" width="2" customWidth="1"/>
    <col min="15623" max="15623" width="1.42578125" customWidth="1"/>
    <col min="15624" max="15624" width="2.5703125" customWidth="1"/>
    <col min="15625" max="15625" width="6.140625" customWidth="1"/>
    <col min="15626" max="15626" width="4.140625" customWidth="1"/>
    <col min="15627" max="15627" width="2.5703125" customWidth="1"/>
    <col min="15628" max="15628" width="1.85546875" customWidth="1"/>
    <col min="15629" max="15629" width="1.7109375" customWidth="1"/>
    <col min="15630" max="15630" width="4.28515625" customWidth="1"/>
    <col min="15631" max="15631" width="6.140625" customWidth="1"/>
    <col min="15632" max="15632" width="4.85546875" customWidth="1"/>
    <col min="15633" max="15633" width="5.42578125" customWidth="1"/>
    <col min="15634" max="15634" width="4.140625" customWidth="1"/>
    <col min="15635" max="15635" width="6.140625" customWidth="1"/>
    <col min="15636" max="15636" width="2.28515625" customWidth="1"/>
    <col min="15637" max="15637" width="2.85546875" customWidth="1"/>
    <col min="15638" max="15638" width="7.5703125" customWidth="1"/>
    <col min="15639" max="15639" width="4.28515625" customWidth="1"/>
    <col min="15640" max="15640" width="6.7109375" customWidth="1"/>
    <col min="15641" max="15641" width="3.42578125" customWidth="1"/>
    <col min="15642" max="15642" width="2.5703125" customWidth="1"/>
    <col min="15643" max="15643" width="2.7109375" customWidth="1"/>
    <col min="15873" max="15873" width="2.85546875" customWidth="1"/>
    <col min="15874" max="15874" width="13.42578125" customWidth="1"/>
    <col min="15875" max="15875" width="1.85546875" customWidth="1"/>
    <col min="15876" max="15876" width="1.7109375" customWidth="1"/>
    <col min="15877" max="15877" width="4.42578125" customWidth="1"/>
    <col min="15878" max="15878" width="2" customWidth="1"/>
    <col min="15879" max="15879" width="1.42578125" customWidth="1"/>
    <col min="15880" max="15880" width="2.5703125" customWidth="1"/>
    <col min="15881" max="15881" width="6.140625" customWidth="1"/>
    <col min="15882" max="15882" width="4.140625" customWidth="1"/>
    <col min="15883" max="15883" width="2.5703125" customWidth="1"/>
    <col min="15884" max="15884" width="1.85546875" customWidth="1"/>
    <col min="15885" max="15885" width="1.7109375" customWidth="1"/>
    <col min="15886" max="15886" width="4.28515625" customWidth="1"/>
    <col min="15887" max="15887" width="6.140625" customWidth="1"/>
    <col min="15888" max="15888" width="4.85546875" customWidth="1"/>
    <col min="15889" max="15889" width="5.42578125" customWidth="1"/>
    <col min="15890" max="15890" width="4.140625" customWidth="1"/>
    <col min="15891" max="15891" width="6.140625" customWidth="1"/>
    <col min="15892" max="15892" width="2.28515625" customWidth="1"/>
    <col min="15893" max="15893" width="2.85546875" customWidth="1"/>
    <col min="15894" max="15894" width="7.5703125" customWidth="1"/>
    <col min="15895" max="15895" width="4.28515625" customWidth="1"/>
    <col min="15896" max="15896" width="6.7109375" customWidth="1"/>
    <col min="15897" max="15897" width="3.42578125" customWidth="1"/>
    <col min="15898" max="15898" width="2.5703125" customWidth="1"/>
    <col min="15899" max="15899" width="2.7109375" customWidth="1"/>
    <col min="16129" max="16129" width="2.85546875" customWidth="1"/>
    <col min="16130" max="16130" width="13.42578125" customWidth="1"/>
    <col min="16131" max="16131" width="1.85546875" customWidth="1"/>
    <col min="16132" max="16132" width="1.7109375" customWidth="1"/>
    <col min="16133" max="16133" width="4.42578125" customWidth="1"/>
    <col min="16134" max="16134" width="2" customWidth="1"/>
    <col min="16135" max="16135" width="1.42578125" customWidth="1"/>
    <col min="16136" max="16136" width="2.5703125" customWidth="1"/>
    <col min="16137" max="16137" width="6.140625" customWidth="1"/>
    <col min="16138" max="16138" width="4.140625" customWidth="1"/>
    <col min="16139" max="16139" width="2.5703125" customWidth="1"/>
    <col min="16140" max="16140" width="1.85546875" customWidth="1"/>
    <col min="16141" max="16141" width="1.7109375" customWidth="1"/>
    <col min="16142" max="16142" width="4.28515625" customWidth="1"/>
    <col min="16143" max="16143" width="6.140625" customWidth="1"/>
    <col min="16144" max="16144" width="4.85546875" customWidth="1"/>
    <col min="16145" max="16145" width="5.42578125" customWidth="1"/>
    <col min="16146" max="16146" width="4.140625" customWidth="1"/>
    <col min="16147" max="16147" width="6.140625" customWidth="1"/>
    <col min="16148" max="16148" width="2.28515625" customWidth="1"/>
    <col min="16149" max="16149" width="2.85546875" customWidth="1"/>
    <col min="16150" max="16150" width="7.5703125" customWidth="1"/>
    <col min="16151" max="16151" width="4.28515625" customWidth="1"/>
    <col min="16152" max="16152" width="6.7109375" customWidth="1"/>
    <col min="16153" max="16153" width="3.42578125" customWidth="1"/>
    <col min="16154" max="16154" width="2.5703125" customWidth="1"/>
    <col min="16155" max="16155" width="2.7109375" customWidth="1"/>
  </cols>
  <sheetData>
    <row r="1" spans="1:59" ht="18.95" customHeight="1" x14ac:dyDescent="0.25">
      <c r="A1" s="670"/>
      <c r="B1" s="670"/>
      <c r="C1" s="670"/>
      <c r="D1" s="670"/>
      <c r="E1" s="670"/>
      <c r="F1" s="670"/>
      <c r="G1" s="671"/>
      <c r="H1" s="671"/>
      <c r="I1" s="671"/>
      <c r="J1" s="671"/>
      <c r="K1" s="671"/>
      <c r="L1" s="671"/>
      <c r="M1" s="671"/>
      <c r="N1" s="671"/>
      <c r="O1" s="671"/>
      <c r="P1" s="671"/>
      <c r="Q1" s="671"/>
      <c r="R1" s="671"/>
      <c r="S1" s="671"/>
      <c r="T1" s="671"/>
      <c r="U1" s="671"/>
      <c r="W1" s="670"/>
      <c r="X1" s="670"/>
      <c r="Y1" s="670"/>
    </row>
    <row r="2" spans="1:59" ht="13.15" customHeight="1" x14ac:dyDescent="0.25">
      <c r="A2" s="670"/>
      <c r="B2" s="670"/>
      <c r="G2" s="671"/>
      <c r="H2" s="671"/>
      <c r="I2" s="671"/>
      <c r="J2" s="671"/>
      <c r="K2" s="671"/>
      <c r="L2" s="671"/>
      <c r="M2" s="671"/>
      <c r="N2" s="671"/>
      <c r="O2" s="671"/>
      <c r="P2" s="671"/>
      <c r="Q2" s="671"/>
      <c r="R2" s="671"/>
      <c r="S2" s="671"/>
      <c r="T2" s="671"/>
      <c r="U2" s="671"/>
      <c r="AA2">
        <v>0</v>
      </c>
      <c r="AB2">
        <v>12979189</v>
      </c>
      <c r="AC2" t="s">
        <v>1132</v>
      </c>
      <c r="AD2" t="s">
        <v>85</v>
      </c>
      <c r="AE2">
        <v>67</v>
      </c>
      <c r="AF2" t="s">
        <v>1133</v>
      </c>
      <c r="AH2" t="s">
        <v>1133</v>
      </c>
      <c r="AJ2" t="s">
        <v>1134</v>
      </c>
      <c r="AL2" t="s">
        <v>1135</v>
      </c>
      <c r="AN2" t="s">
        <v>1135</v>
      </c>
      <c r="AP2" t="s">
        <v>1135</v>
      </c>
    </row>
    <row r="3" spans="1:59" ht="18.95" customHeight="1" x14ac:dyDescent="0.25">
      <c r="A3" s="670"/>
      <c r="B3" s="670"/>
      <c r="G3" s="671"/>
      <c r="H3" s="671"/>
      <c r="I3" s="671"/>
      <c r="J3" s="671"/>
      <c r="K3" s="671"/>
      <c r="L3" s="671"/>
      <c r="M3" s="671"/>
      <c r="N3" s="671"/>
      <c r="O3" s="671"/>
      <c r="P3" s="671"/>
      <c r="Q3" s="671"/>
      <c r="R3" s="671"/>
      <c r="S3" s="671"/>
      <c r="T3" s="671"/>
      <c r="U3" s="671"/>
      <c r="AA3">
        <v>0</v>
      </c>
      <c r="AB3">
        <v>12979215</v>
      </c>
      <c r="AC3" t="s">
        <v>1136</v>
      </c>
      <c r="AD3" t="s">
        <v>85</v>
      </c>
      <c r="AE3">
        <v>66</v>
      </c>
      <c r="AF3" t="s">
        <v>1133</v>
      </c>
      <c r="AH3" t="s">
        <v>1133</v>
      </c>
      <c r="AJ3" t="s">
        <v>1134</v>
      </c>
      <c r="AL3" t="s">
        <v>1135</v>
      </c>
      <c r="AN3" t="s">
        <v>1135</v>
      </c>
      <c r="AP3" t="s">
        <v>1135</v>
      </c>
    </row>
    <row r="4" spans="1:59" ht="28.35" customHeight="1" x14ac:dyDescent="0.25">
      <c r="G4" s="672"/>
      <c r="H4" s="672"/>
      <c r="I4" s="672"/>
      <c r="J4" s="672"/>
      <c r="K4" s="672"/>
      <c r="L4" s="672"/>
      <c r="M4" s="672"/>
      <c r="N4" s="672"/>
      <c r="O4" s="672"/>
      <c r="P4" s="672"/>
      <c r="Q4" s="672"/>
      <c r="R4" s="672"/>
      <c r="S4" s="672"/>
      <c r="T4" s="672"/>
      <c r="AA4">
        <v>0</v>
      </c>
      <c r="AB4">
        <v>11581875</v>
      </c>
      <c r="AC4" t="s">
        <v>1137</v>
      </c>
      <c r="AD4" t="s">
        <v>1138</v>
      </c>
      <c r="AE4">
        <v>40</v>
      </c>
      <c r="AF4" t="s">
        <v>74</v>
      </c>
      <c r="AG4">
        <v>71</v>
      </c>
      <c r="AH4" t="s">
        <v>75</v>
      </c>
      <c r="AI4">
        <v>74</v>
      </c>
      <c r="AJ4" t="s">
        <v>76</v>
      </c>
      <c r="AK4">
        <v>60</v>
      </c>
      <c r="AL4" t="s">
        <v>45</v>
      </c>
      <c r="AM4">
        <v>73</v>
      </c>
      <c r="AN4" t="s">
        <v>77</v>
      </c>
      <c r="AO4">
        <v>72</v>
      </c>
      <c r="AP4" t="s">
        <v>79</v>
      </c>
      <c r="AQ4">
        <v>68</v>
      </c>
      <c r="AR4" t="s">
        <v>81</v>
      </c>
      <c r="AS4">
        <v>67</v>
      </c>
      <c r="AT4" t="s">
        <v>83</v>
      </c>
      <c r="AU4">
        <v>68</v>
      </c>
      <c r="AV4" t="s">
        <v>85</v>
      </c>
      <c r="AW4">
        <v>78</v>
      </c>
      <c r="AX4" t="s">
        <v>78</v>
      </c>
      <c r="AY4">
        <v>52</v>
      </c>
    </row>
    <row r="5" spans="1:59" ht="14.25" customHeight="1" x14ac:dyDescent="0.25">
      <c r="A5" s="673"/>
      <c r="B5" s="673"/>
      <c r="C5" s="673"/>
      <c r="D5" s="674"/>
      <c r="E5" s="675"/>
      <c r="F5" s="675"/>
      <c r="G5" s="675"/>
      <c r="H5" s="675"/>
      <c r="I5" s="675"/>
      <c r="J5" s="675"/>
      <c r="K5" s="675"/>
      <c r="L5" s="675"/>
      <c r="M5" s="675"/>
      <c r="N5" s="675"/>
      <c r="O5" s="675"/>
      <c r="P5" s="675"/>
      <c r="Q5" s="675"/>
      <c r="R5" s="675"/>
      <c r="S5" s="675"/>
      <c r="T5" s="675"/>
      <c r="U5" s="675"/>
      <c r="V5" s="675"/>
      <c r="W5" s="675"/>
      <c r="X5" s="675"/>
      <c r="Y5" s="675"/>
      <c r="AA5">
        <v>0</v>
      </c>
      <c r="AB5">
        <v>11323965</v>
      </c>
      <c r="AC5" t="s">
        <v>1139</v>
      </c>
      <c r="AD5" t="s">
        <v>83</v>
      </c>
      <c r="AE5">
        <v>60</v>
      </c>
      <c r="AF5" t="s">
        <v>84</v>
      </c>
      <c r="AG5">
        <v>55</v>
      </c>
      <c r="AH5" t="s">
        <v>85</v>
      </c>
      <c r="AI5">
        <v>58</v>
      </c>
      <c r="AJ5" t="s">
        <v>86</v>
      </c>
      <c r="AL5" t="s">
        <v>86</v>
      </c>
      <c r="AN5" t="s">
        <v>69</v>
      </c>
      <c r="AO5">
        <v>69</v>
      </c>
      <c r="AP5" t="s">
        <v>1140</v>
      </c>
      <c r="AQ5">
        <v>73</v>
      </c>
      <c r="AR5" t="s">
        <v>1141</v>
      </c>
      <c r="AS5">
        <v>45</v>
      </c>
      <c r="AT5" t="s">
        <v>1138</v>
      </c>
      <c r="AU5">
        <v>40</v>
      </c>
      <c r="AV5" t="s">
        <v>74</v>
      </c>
      <c r="AW5">
        <v>76</v>
      </c>
      <c r="AX5" t="s">
        <v>75</v>
      </c>
      <c r="AY5">
        <v>65</v>
      </c>
      <c r="AZ5" t="s">
        <v>76</v>
      </c>
      <c r="BA5">
        <v>66</v>
      </c>
      <c r="BB5" t="s">
        <v>45</v>
      </c>
      <c r="BC5">
        <v>82</v>
      </c>
      <c r="BD5" t="s">
        <v>77</v>
      </c>
      <c r="BE5">
        <v>70</v>
      </c>
      <c r="BF5" t="s">
        <v>78</v>
      </c>
      <c r="BG5">
        <v>52</v>
      </c>
    </row>
    <row r="6" spans="1:59" ht="14.25" customHeight="1" x14ac:dyDescent="0.25">
      <c r="A6" s="673"/>
      <c r="B6" s="673"/>
      <c r="C6" s="673"/>
      <c r="D6" s="674"/>
      <c r="E6" s="676"/>
      <c r="F6" s="676"/>
      <c r="G6" s="676"/>
      <c r="H6" s="676"/>
      <c r="I6" s="676"/>
      <c r="J6" s="676"/>
      <c r="K6" s="676"/>
      <c r="L6" s="676"/>
      <c r="M6" s="676"/>
      <c r="N6" s="676"/>
      <c r="O6" s="676"/>
      <c r="P6" s="676"/>
      <c r="Q6" s="676"/>
      <c r="R6" s="676"/>
      <c r="S6" s="676"/>
      <c r="T6" s="676"/>
      <c r="U6" s="676"/>
      <c r="V6" s="676"/>
      <c r="W6" s="676"/>
      <c r="X6" s="676"/>
      <c r="Y6" s="676"/>
      <c r="AA6">
        <v>0</v>
      </c>
      <c r="AB6">
        <v>11323943</v>
      </c>
      <c r="AC6" t="s">
        <v>1142</v>
      </c>
      <c r="AD6" t="s">
        <v>83</v>
      </c>
      <c r="AE6">
        <v>84</v>
      </c>
      <c r="AF6" t="s">
        <v>84</v>
      </c>
      <c r="AG6">
        <v>81</v>
      </c>
      <c r="AH6" t="s">
        <v>85</v>
      </c>
      <c r="AI6">
        <v>76</v>
      </c>
      <c r="AJ6" t="s">
        <v>86</v>
      </c>
      <c r="AL6" t="s">
        <v>86</v>
      </c>
      <c r="AN6" t="s">
        <v>69</v>
      </c>
      <c r="AO6">
        <v>89</v>
      </c>
      <c r="AP6" t="s">
        <v>1140</v>
      </c>
      <c r="AQ6">
        <v>83</v>
      </c>
      <c r="AR6" t="s">
        <v>1141</v>
      </c>
      <c r="AS6">
        <v>80</v>
      </c>
      <c r="AT6" t="s">
        <v>74</v>
      </c>
      <c r="AU6">
        <v>75</v>
      </c>
      <c r="AV6" t="s">
        <v>75</v>
      </c>
      <c r="AW6">
        <v>67</v>
      </c>
      <c r="AX6" t="s">
        <v>76</v>
      </c>
      <c r="AY6">
        <v>73</v>
      </c>
      <c r="AZ6" t="s">
        <v>45</v>
      </c>
      <c r="BA6">
        <v>82</v>
      </c>
      <c r="BB6" t="s">
        <v>77</v>
      </c>
      <c r="BC6">
        <v>70</v>
      </c>
      <c r="BD6" t="s">
        <v>78</v>
      </c>
      <c r="BE6">
        <v>71</v>
      </c>
    </row>
    <row r="7" spans="1:59" ht="10.9" customHeight="1" x14ac:dyDescent="0.25">
      <c r="A7" s="673"/>
      <c r="B7" s="673"/>
      <c r="C7" s="673"/>
      <c r="D7" s="674"/>
      <c r="E7" s="676"/>
      <c r="F7" s="676"/>
      <c r="G7" s="676"/>
      <c r="H7" s="676"/>
      <c r="I7" s="676"/>
      <c r="J7" s="676"/>
      <c r="K7" s="676"/>
      <c r="L7" s="676"/>
      <c r="M7" s="676"/>
      <c r="N7" s="676"/>
      <c r="O7" s="676"/>
      <c r="P7" s="676"/>
      <c r="Q7" s="676"/>
      <c r="R7" s="676"/>
      <c r="S7" s="676"/>
      <c r="T7" s="676"/>
      <c r="U7" s="676"/>
      <c r="V7" s="676"/>
      <c r="W7" s="676"/>
      <c r="X7" s="676"/>
      <c r="Y7" s="676"/>
      <c r="AA7">
        <v>0</v>
      </c>
      <c r="AB7">
        <v>11843290</v>
      </c>
      <c r="AC7" t="s">
        <v>1143</v>
      </c>
      <c r="AD7" t="s">
        <v>76</v>
      </c>
      <c r="AE7">
        <v>50</v>
      </c>
      <c r="AF7" t="s">
        <v>45</v>
      </c>
      <c r="AG7">
        <v>74</v>
      </c>
      <c r="AH7" t="s">
        <v>77</v>
      </c>
      <c r="AI7">
        <v>73</v>
      </c>
      <c r="AJ7" t="s">
        <v>71</v>
      </c>
      <c r="AK7">
        <v>67</v>
      </c>
      <c r="AL7" t="s">
        <v>73</v>
      </c>
      <c r="AM7">
        <v>75</v>
      </c>
      <c r="AN7" t="s">
        <v>78</v>
      </c>
      <c r="AO7">
        <v>76</v>
      </c>
    </row>
    <row r="8" spans="1:59" ht="14.25" customHeight="1" x14ac:dyDescent="0.25">
      <c r="A8" s="673"/>
      <c r="B8" s="673"/>
      <c r="C8" s="673"/>
      <c r="D8" s="674"/>
      <c r="E8" s="675"/>
      <c r="F8" s="675"/>
      <c r="G8" s="675"/>
      <c r="H8" s="675"/>
      <c r="I8" s="675"/>
      <c r="J8" s="675"/>
      <c r="K8" s="675"/>
      <c r="L8" s="675"/>
      <c r="M8" s="675"/>
      <c r="N8" s="675"/>
      <c r="O8" s="675"/>
      <c r="P8" s="675"/>
      <c r="Q8" s="675"/>
      <c r="R8" s="675"/>
      <c r="S8" s="675"/>
      <c r="T8" s="675"/>
      <c r="U8" s="675"/>
      <c r="V8" s="675"/>
      <c r="W8" s="675"/>
      <c r="X8" s="675"/>
      <c r="Y8" s="675"/>
      <c r="AA8">
        <v>0</v>
      </c>
      <c r="AB8">
        <v>11581886</v>
      </c>
      <c r="AC8" t="s">
        <v>1144</v>
      </c>
      <c r="AD8" t="s">
        <v>74</v>
      </c>
      <c r="AE8">
        <v>82</v>
      </c>
      <c r="AF8" t="s">
        <v>75</v>
      </c>
      <c r="AG8">
        <v>73</v>
      </c>
      <c r="AH8" t="s">
        <v>76</v>
      </c>
      <c r="AI8">
        <v>53</v>
      </c>
      <c r="AJ8" t="s">
        <v>45</v>
      </c>
      <c r="AK8">
        <v>68</v>
      </c>
      <c r="AL8" t="s">
        <v>77</v>
      </c>
      <c r="AM8">
        <v>56</v>
      </c>
      <c r="AN8" t="s">
        <v>79</v>
      </c>
      <c r="AO8">
        <v>56</v>
      </c>
      <c r="AP8" t="s">
        <v>81</v>
      </c>
      <c r="AQ8">
        <v>47</v>
      </c>
      <c r="AR8" t="s">
        <v>83</v>
      </c>
      <c r="AS8">
        <v>64</v>
      </c>
      <c r="AT8" t="s">
        <v>85</v>
      </c>
      <c r="AU8">
        <v>79</v>
      </c>
      <c r="AV8" t="s">
        <v>78</v>
      </c>
      <c r="AW8">
        <v>52</v>
      </c>
    </row>
    <row r="9" spans="1:59" ht="14.25" customHeight="1" x14ac:dyDescent="0.25">
      <c r="A9" s="673"/>
      <c r="B9" s="673"/>
      <c r="C9" s="673"/>
      <c r="D9" s="674"/>
      <c r="E9" s="675"/>
      <c r="F9" s="675"/>
      <c r="G9" s="675"/>
      <c r="H9" s="675"/>
      <c r="I9" s="675"/>
      <c r="J9" s="675"/>
      <c r="K9" s="675"/>
      <c r="L9" s="675"/>
      <c r="M9" s="675"/>
      <c r="N9" s="675"/>
      <c r="O9" s="675"/>
      <c r="P9" s="675"/>
      <c r="Q9" s="675"/>
      <c r="R9" s="675"/>
      <c r="S9" s="675"/>
      <c r="T9" s="675"/>
      <c r="U9" s="675"/>
      <c r="V9" s="675"/>
      <c r="W9" s="675"/>
      <c r="X9" s="675"/>
      <c r="Y9" s="675"/>
      <c r="AA9">
        <v>0</v>
      </c>
      <c r="AB9">
        <v>11581897</v>
      </c>
      <c r="AC9" t="s">
        <v>1145</v>
      </c>
      <c r="AD9" t="s">
        <v>74</v>
      </c>
      <c r="AE9">
        <v>77</v>
      </c>
      <c r="AF9" t="s">
        <v>75</v>
      </c>
      <c r="AG9">
        <v>77</v>
      </c>
      <c r="AH9" t="s">
        <v>76</v>
      </c>
      <c r="AI9">
        <v>71</v>
      </c>
      <c r="AJ9" t="s">
        <v>45</v>
      </c>
      <c r="AK9">
        <v>75</v>
      </c>
      <c r="AL9" t="s">
        <v>77</v>
      </c>
      <c r="AM9">
        <v>71</v>
      </c>
      <c r="AN9" t="s">
        <v>79</v>
      </c>
      <c r="AO9">
        <v>60</v>
      </c>
      <c r="AP9" t="s">
        <v>81</v>
      </c>
      <c r="AQ9">
        <v>61</v>
      </c>
      <c r="AR9" t="s">
        <v>83</v>
      </c>
      <c r="AS9">
        <v>52</v>
      </c>
      <c r="AT9" t="s">
        <v>85</v>
      </c>
      <c r="AU9">
        <v>83</v>
      </c>
      <c r="AV9" t="s">
        <v>78</v>
      </c>
      <c r="AW9">
        <v>71</v>
      </c>
    </row>
    <row r="10" spans="1:59" ht="14.25" customHeight="1" x14ac:dyDescent="0.25">
      <c r="A10" s="673"/>
      <c r="B10" s="673"/>
      <c r="C10" s="673"/>
      <c r="D10" s="674"/>
      <c r="E10" s="675"/>
      <c r="F10" s="675"/>
      <c r="G10" s="675"/>
      <c r="H10" s="675"/>
      <c r="I10" s="675"/>
      <c r="J10" s="675"/>
      <c r="K10" s="675"/>
      <c r="L10" s="675"/>
      <c r="M10" s="675"/>
      <c r="N10" s="675"/>
      <c r="O10" s="675"/>
      <c r="P10" s="675"/>
      <c r="Q10" s="675"/>
      <c r="R10" s="675"/>
      <c r="S10" s="675"/>
      <c r="T10" s="675"/>
      <c r="U10" s="675"/>
      <c r="V10" s="675"/>
      <c r="W10" s="675"/>
      <c r="X10" s="675"/>
      <c r="Y10" s="675"/>
      <c r="AA10">
        <v>0</v>
      </c>
      <c r="AB10">
        <v>11843326</v>
      </c>
      <c r="AC10" t="s">
        <v>1146</v>
      </c>
      <c r="AD10" t="s">
        <v>76</v>
      </c>
      <c r="AF10" t="s">
        <v>45</v>
      </c>
      <c r="AH10" t="s">
        <v>45</v>
      </c>
      <c r="AJ10" t="s">
        <v>45</v>
      </c>
    </row>
    <row r="11" spans="1:59" ht="14.25" customHeight="1" x14ac:dyDescent="0.25">
      <c r="A11" s="673"/>
      <c r="B11" s="673"/>
      <c r="C11" s="673"/>
      <c r="D11" s="674"/>
      <c r="E11" s="675"/>
      <c r="F11" s="675"/>
      <c r="G11" s="675"/>
      <c r="H11" s="675"/>
      <c r="I11" s="675"/>
      <c r="J11" s="675"/>
      <c r="K11" s="675"/>
      <c r="L11" s="675"/>
      <c r="M11" s="675"/>
      <c r="N11" s="675"/>
      <c r="O11" s="675"/>
      <c r="P11" s="675"/>
      <c r="Q11" s="675"/>
      <c r="R11" s="675"/>
      <c r="S11" s="675"/>
      <c r="T11" s="675"/>
      <c r="U11" s="675"/>
      <c r="V11" s="675"/>
      <c r="W11" s="675"/>
      <c r="X11" s="675"/>
      <c r="Y11" s="675"/>
      <c r="AA11">
        <v>0</v>
      </c>
      <c r="AB11">
        <v>11581912</v>
      </c>
      <c r="AC11" t="s">
        <v>1147</v>
      </c>
      <c r="AD11" t="s">
        <v>1138</v>
      </c>
      <c r="AE11">
        <v>40</v>
      </c>
      <c r="AF11" t="s">
        <v>74</v>
      </c>
      <c r="AG11">
        <v>76</v>
      </c>
      <c r="AH11" t="s">
        <v>75</v>
      </c>
      <c r="AI11">
        <v>71</v>
      </c>
      <c r="AJ11" t="s">
        <v>76</v>
      </c>
      <c r="AK11">
        <v>64</v>
      </c>
      <c r="AL11" t="s">
        <v>45</v>
      </c>
      <c r="AM11">
        <v>72</v>
      </c>
      <c r="AN11" t="s">
        <v>77</v>
      </c>
      <c r="AO11">
        <v>70</v>
      </c>
      <c r="AP11" t="s">
        <v>79</v>
      </c>
      <c r="AQ11">
        <v>52</v>
      </c>
      <c r="AR11" t="s">
        <v>81</v>
      </c>
      <c r="AS11">
        <v>51</v>
      </c>
      <c r="AT11" t="s">
        <v>83</v>
      </c>
      <c r="AU11">
        <v>52</v>
      </c>
      <c r="AV11" t="s">
        <v>85</v>
      </c>
      <c r="AW11">
        <v>64</v>
      </c>
      <c r="AX11" t="s">
        <v>78</v>
      </c>
      <c r="AY11">
        <v>71</v>
      </c>
    </row>
    <row r="12" spans="1:59" ht="14.25" customHeight="1" x14ac:dyDescent="0.25">
      <c r="A12" s="673"/>
      <c r="B12" s="673"/>
      <c r="C12" s="673"/>
      <c r="D12" s="674"/>
      <c r="AA12">
        <v>0</v>
      </c>
      <c r="AB12">
        <v>11843348</v>
      </c>
      <c r="AC12" t="s">
        <v>1148</v>
      </c>
      <c r="AD12" t="s">
        <v>76</v>
      </c>
      <c r="AE12">
        <v>78</v>
      </c>
      <c r="AF12" t="s">
        <v>45</v>
      </c>
      <c r="AH12" t="s">
        <v>45</v>
      </c>
      <c r="AJ12" t="s">
        <v>71</v>
      </c>
      <c r="AK12">
        <v>88</v>
      </c>
      <c r="AL12" t="s">
        <v>73</v>
      </c>
      <c r="AM12">
        <v>95</v>
      </c>
      <c r="AN12" t="s">
        <v>73</v>
      </c>
    </row>
    <row r="13" spans="1:59" ht="14.25" customHeight="1" x14ac:dyDescent="0.25">
      <c r="A13" s="673"/>
      <c r="B13" s="673"/>
      <c r="C13" s="673"/>
      <c r="D13" s="674"/>
      <c r="E13" s="675"/>
      <c r="F13" s="675"/>
      <c r="G13" s="675"/>
      <c r="H13" s="675"/>
      <c r="I13" s="675"/>
      <c r="J13" s="675"/>
      <c r="K13" s="675"/>
      <c r="L13" s="675"/>
      <c r="M13" s="675"/>
      <c r="N13" s="675"/>
      <c r="O13" s="675"/>
      <c r="P13" s="675"/>
      <c r="Q13" s="675"/>
      <c r="R13" s="675"/>
      <c r="S13" s="675"/>
      <c r="T13" s="675"/>
      <c r="U13" s="675"/>
      <c r="V13" s="675"/>
      <c r="W13" s="675"/>
      <c r="X13" s="675"/>
      <c r="Y13" s="675"/>
      <c r="AA13">
        <v>0</v>
      </c>
      <c r="AB13">
        <v>12672729</v>
      </c>
      <c r="AC13" t="s">
        <v>1149</v>
      </c>
      <c r="AD13" t="s">
        <v>76</v>
      </c>
      <c r="AE13">
        <v>62</v>
      </c>
      <c r="AF13" t="s">
        <v>45</v>
      </c>
      <c r="AG13">
        <v>64</v>
      </c>
      <c r="AH13" t="s">
        <v>45</v>
      </c>
      <c r="AJ13" t="s">
        <v>71</v>
      </c>
      <c r="AK13">
        <v>67</v>
      </c>
      <c r="AL13" t="s">
        <v>73</v>
      </c>
      <c r="AM13">
        <v>64</v>
      </c>
      <c r="AN13" t="s">
        <v>78</v>
      </c>
      <c r="AO13">
        <v>68</v>
      </c>
    </row>
    <row r="14" spans="1:59" ht="14.25" customHeight="1" x14ac:dyDescent="0.25">
      <c r="A14" s="673"/>
      <c r="B14" s="673"/>
      <c r="C14" s="673"/>
      <c r="D14" s="674"/>
      <c r="E14" s="675"/>
      <c r="F14" s="675"/>
      <c r="G14" s="675"/>
      <c r="H14" s="675"/>
      <c r="I14" s="675"/>
      <c r="J14" s="675"/>
      <c r="K14" s="675"/>
      <c r="L14" s="675"/>
      <c r="M14" s="675"/>
      <c r="N14" s="675"/>
      <c r="O14" s="675"/>
      <c r="P14" s="675"/>
      <c r="Q14" s="675"/>
      <c r="R14" s="675"/>
      <c r="S14" s="675"/>
      <c r="T14" s="675"/>
      <c r="U14" s="675"/>
      <c r="V14" s="675"/>
      <c r="W14" s="675"/>
      <c r="X14" s="675"/>
      <c r="Y14" s="675"/>
      <c r="AA14">
        <v>0</v>
      </c>
      <c r="AB14">
        <v>12672707</v>
      </c>
      <c r="AC14" t="s">
        <v>1150</v>
      </c>
      <c r="AD14" t="s">
        <v>76</v>
      </c>
      <c r="AE14">
        <v>60</v>
      </c>
      <c r="AF14" t="s">
        <v>45</v>
      </c>
      <c r="AG14">
        <v>64</v>
      </c>
      <c r="AH14" t="s">
        <v>45</v>
      </c>
      <c r="AJ14" t="s">
        <v>71</v>
      </c>
      <c r="AK14">
        <v>63</v>
      </c>
      <c r="AL14" t="s">
        <v>73</v>
      </c>
      <c r="AM14">
        <v>62</v>
      </c>
      <c r="AN14" t="s">
        <v>78</v>
      </c>
      <c r="AO14">
        <v>76</v>
      </c>
    </row>
    <row r="15" spans="1:59" ht="14.25" customHeight="1" x14ac:dyDescent="0.25">
      <c r="A15" s="673"/>
      <c r="B15" s="673"/>
      <c r="C15" s="673"/>
      <c r="D15" s="674"/>
      <c r="E15" s="675"/>
      <c r="F15" s="675"/>
      <c r="G15" s="675"/>
      <c r="H15" s="675"/>
      <c r="I15" s="675"/>
      <c r="J15" s="675"/>
      <c r="K15" s="675"/>
      <c r="L15" s="675"/>
      <c r="M15" s="675"/>
      <c r="N15" s="675"/>
      <c r="O15" s="675"/>
      <c r="P15" s="675"/>
      <c r="Q15" s="675"/>
      <c r="R15" s="675"/>
      <c r="S15" s="675"/>
      <c r="T15" s="675"/>
      <c r="U15" s="675"/>
      <c r="V15" s="675"/>
      <c r="W15" s="675"/>
      <c r="X15" s="675"/>
      <c r="Y15" s="675"/>
      <c r="AA15">
        <v>0</v>
      </c>
      <c r="AB15">
        <v>12672774</v>
      </c>
      <c r="AC15" t="s">
        <v>1151</v>
      </c>
      <c r="AD15" t="s">
        <v>76</v>
      </c>
      <c r="AE15">
        <v>64</v>
      </c>
      <c r="AF15" t="s">
        <v>45</v>
      </c>
      <c r="AG15">
        <v>81</v>
      </c>
      <c r="AH15" t="s">
        <v>45</v>
      </c>
      <c r="AJ15" t="s">
        <v>71</v>
      </c>
      <c r="AK15">
        <v>78</v>
      </c>
      <c r="AL15" t="s">
        <v>73</v>
      </c>
      <c r="AM15">
        <v>67</v>
      </c>
      <c r="AN15" t="s">
        <v>78</v>
      </c>
      <c r="AO15">
        <v>68</v>
      </c>
    </row>
    <row r="16" spans="1:59" ht="14.25" customHeight="1" x14ac:dyDescent="0.25">
      <c r="A16" s="673"/>
      <c r="B16" s="673"/>
      <c r="C16" s="673"/>
      <c r="D16" s="674"/>
      <c r="E16" s="675"/>
      <c r="F16" s="675"/>
      <c r="G16" s="675"/>
      <c r="H16" s="675"/>
      <c r="I16" s="675"/>
      <c r="J16" s="675"/>
      <c r="K16" s="675"/>
      <c r="L16" s="675"/>
      <c r="M16" s="675"/>
      <c r="N16" s="675"/>
      <c r="O16" s="675"/>
      <c r="P16" s="675"/>
      <c r="Q16" s="675"/>
      <c r="R16" s="675"/>
      <c r="S16" s="675"/>
      <c r="T16" s="675"/>
      <c r="U16" s="675"/>
      <c r="V16" s="675"/>
      <c r="W16" s="675"/>
      <c r="X16" s="675"/>
      <c r="Y16" s="675"/>
      <c r="AA16">
        <v>0</v>
      </c>
      <c r="AB16">
        <v>12672671</v>
      </c>
      <c r="AC16" t="s">
        <v>1152</v>
      </c>
      <c r="AD16" t="s">
        <v>76</v>
      </c>
      <c r="AE16">
        <v>67</v>
      </c>
      <c r="AF16" t="s">
        <v>45</v>
      </c>
      <c r="AG16">
        <v>63</v>
      </c>
      <c r="AH16" t="s">
        <v>45</v>
      </c>
      <c r="AJ16" t="s">
        <v>71</v>
      </c>
      <c r="AK16">
        <v>65</v>
      </c>
      <c r="AL16" t="s">
        <v>73</v>
      </c>
      <c r="AM16">
        <v>65</v>
      </c>
      <c r="AN16" t="s">
        <v>78</v>
      </c>
      <c r="AO16">
        <v>68</v>
      </c>
    </row>
    <row r="17" spans="1:58" ht="12.6" customHeight="1" x14ac:dyDescent="0.25">
      <c r="A17" s="677"/>
      <c r="B17" s="678"/>
      <c r="C17" s="678"/>
      <c r="D17" s="678"/>
      <c r="E17" s="678"/>
      <c r="F17" s="679"/>
      <c r="G17" s="679"/>
      <c r="H17" s="680"/>
      <c r="I17" s="678"/>
      <c r="J17" s="678"/>
      <c r="K17" s="678"/>
      <c r="AA17">
        <v>0</v>
      </c>
      <c r="AB17">
        <v>12672752</v>
      </c>
      <c r="AC17" t="s">
        <v>1153</v>
      </c>
      <c r="AD17" t="s">
        <v>76</v>
      </c>
      <c r="AE17">
        <v>78</v>
      </c>
      <c r="AF17" t="s">
        <v>45</v>
      </c>
      <c r="AG17">
        <v>80</v>
      </c>
      <c r="AH17" t="s">
        <v>45</v>
      </c>
      <c r="AJ17" t="s">
        <v>71</v>
      </c>
      <c r="AK17">
        <v>78</v>
      </c>
      <c r="AL17" t="s">
        <v>73</v>
      </c>
      <c r="AM17">
        <v>75</v>
      </c>
      <c r="AN17" t="s">
        <v>78</v>
      </c>
      <c r="AO17">
        <v>76</v>
      </c>
    </row>
    <row r="18" spans="1:58" ht="8.1" customHeight="1" x14ac:dyDescent="0.25">
      <c r="A18" s="677"/>
      <c r="B18" s="678"/>
      <c r="C18" s="678"/>
      <c r="D18" s="678"/>
      <c r="E18" s="678"/>
      <c r="F18" s="679"/>
      <c r="G18" s="679"/>
      <c r="H18" s="680"/>
      <c r="I18" s="678"/>
      <c r="J18" s="678"/>
      <c r="K18" s="678"/>
      <c r="AA18">
        <v>0</v>
      </c>
      <c r="AB18">
        <v>12672763</v>
      </c>
      <c r="AC18" t="s">
        <v>1154</v>
      </c>
      <c r="AD18" t="s">
        <v>76</v>
      </c>
      <c r="AE18">
        <v>84</v>
      </c>
      <c r="AF18" t="s">
        <v>45</v>
      </c>
      <c r="AG18">
        <v>80</v>
      </c>
      <c r="AH18" t="s">
        <v>45</v>
      </c>
      <c r="AJ18" t="s">
        <v>71</v>
      </c>
      <c r="AK18">
        <v>73</v>
      </c>
      <c r="AL18" t="s">
        <v>73</v>
      </c>
      <c r="AM18">
        <v>73</v>
      </c>
      <c r="AN18" t="s">
        <v>78</v>
      </c>
      <c r="AO18">
        <v>76</v>
      </c>
    </row>
    <row r="19" spans="1:58" ht="13.35" customHeight="1" x14ac:dyDescent="0.25">
      <c r="AA19">
        <v>0</v>
      </c>
      <c r="AB19">
        <v>11323965</v>
      </c>
      <c r="AC19" t="s">
        <v>1139</v>
      </c>
      <c r="AD19" t="s">
        <v>1138</v>
      </c>
      <c r="AE19">
        <v>40</v>
      </c>
      <c r="AF19" t="s">
        <v>74</v>
      </c>
      <c r="AG19">
        <v>76</v>
      </c>
      <c r="AH19" t="s">
        <v>75</v>
      </c>
      <c r="AI19">
        <v>65</v>
      </c>
      <c r="AJ19" t="s">
        <v>76</v>
      </c>
      <c r="AK19">
        <v>66</v>
      </c>
      <c r="AL19" t="s">
        <v>45</v>
      </c>
      <c r="AM19">
        <v>82</v>
      </c>
      <c r="AN19" t="s">
        <v>77</v>
      </c>
      <c r="AO19">
        <v>70</v>
      </c>
      <c r="AP19" t="s">
        <v>78</v>
      </c>
      <c r="AQ19">
        <v>52</v>
      </c>
      <c r="AR19" t="s">
        <v>79</v>
      </c>
      <c r="AS19">
        <v>55</v>
      </c>
      <c r="AT19" t="s">
        <v>81</v>
      </c>
      <c r="AU19">
        <v>54</v>
      </c>
      <c r="AV19" t="s">
        <v>81</v>
      </c>
      <c r="AX19" t="s">
        <v>83</v>
      </c>
      <c r="AY19">
        <v>60</v>
      </c>
      <c r="AZ19" t="s">
        <v>84</v>
      </c>
      <c r="BA19">
        <v>55</v>
      </c>
      <c r="BB19" t="s">
        <v>85</v>
      </c>
      <c r="BC19">
        <v>58</v>
      </c>
      <c r="BD19" t="s">
        <v>86</v>
      </c>
      <c r="BF19" t="s">
        <v>86</v>
      </c>
    </row>
    <row r="20" spans="1:58" ht="13.35" customHeight="1" x14ac:dyDescent="0.25">
      <c r="AA20">
        <v>0</v>
      </c>
      <c r="AB20">
        <v>12672914</v>
      </c>
      <c r="AC20" t="s">
        <v>1155</v>
      </c>
      <c r="AD20" t="s">
        <v>83</v>
      </c>
      <c r="AE20">
        <v>48</v>
      </c>
      <c r="AF20" t="s">
        <v>84</v>
      </c>
      <c r="AG20">
        <v>59</v>
      </c>
      <c r="AH20" t="s">
        <v>85</v>
      </c>
      <c r="AI20">
        <v>65</v>
      </c>
      <c r="AJ20" t="s">
        <v>86</v>
      </c>
      <c r="AL20" t="s">
        <v>86</v>
      </c>
    </row>
    <row r="21" spans="1:58" ht="12.4" customHeight="1" x14ac:dyDescent="0.25">
      <c r="A21" s="681"/>
      <c r="B21" s="683"/>
      <c r="C21" s="683"/>
      <c r="D21" s="683"/>
      <c r="E21" s="683"/>
      <c r="F21" s="683"/>
      <c r="G21" s="681"/>
      <c r="H21" s="684"/>
      <c r="I21" s="685"/>
      <c r="J21" s="685"/>
      <c r="K21" s="686"/>
      <c r="L21" s="686"/>
      <c r="M21" s="686"/>
      <c r="N21" s="685"/>
      <c r="O21" s="686"/>
      <c r="P21" s="686"/>
      <c r="Q21" s="686"/>
      <c r="R21" s="686"/>
      <c r="S21" s="686"/>
      <c r="T21" s="686"/>
      <c r="U21" s="686"/>
      <c r="V21" s="686"/>
      <c r="AA21">
        <v>0</v>
      </c>
      <c r="AB21">
        <v>11323943</v>
      </c>
      <c r="AC21" t="s">
        <v>1142</v>
      </c>
      <c r="AD21" t="s">
        <v>74</v>
      </c>
      <c r="AE21">
        <v>75</v>
      </c>
      <c r="AF21" t="s">
        <v>75</v>
      </c>
      <c r="AG21">
        <v>67</v>
      </c>
      <c r="AH21" t="s">
        <v>76</v>
      </c>
      <c r="AI21">
        <v>73</v>
      </c>
      <c r="AJ21" t="s">
        <v>45</v>
      </c>
      <c r="AK21">
        <v>82</v>
      </c>
      <c r="AL21" t="s">
        <v>77</v>
      </c>
      <c r="AM21">
        <v>70</v>
      </c>
      <c r="AN21" t="s">
        <v>78</v>
      </c>
      <c r="AO21">
        <v>71</v>
      </c>
      <c r="AP21" t="s">
        <v>79</v>
      </c>
      <c r="AQ21">
        <v>70</v>
      </c>
      <c r="AR21" t="s">
        <v>81</v>
      </c>
      <c r="AS21">
        <v>58</v>
      </c>
      <c r="AT21" t="s">
        <v>81</v>
      </c>
      <c r="AV21" t="s">
        <v>83</v>
      </c>
      <c r="AW21">
        <v>84</v>
      </c>
      <c r="AX21" t="s">
        <v>84</v>
      </c>
      <c r="AY21">
        <v>81</v>
      </c>
      <c r="AZ21" t="s">
        <v>85</v>
      </c>
      <c r="BA21">
        <v>76</v>
      </c>
      <c r="BB21" t="s">
        <v>86</v>
      </c>
      <c r="BD21" t="s">
        <v>86</v>
      </c>
    </row>
    <row r="22" spans="1:58" ht="11.1" customHeight="1" x14ac:dyDescent="0.25">
      <c r="A22" s="681"/>
      <c r="B22" s="682"/>
      <c r="C22" s="682"/>
      <c r="D22" s="683"/>
      <c r="E22" s="683"/>
      <c r="F22" s="683"/>
      <c r="G22" s="681"/>
      <c r="H22" s="684"/>
      <c r="I22" s="685"/>
      <c r="J22" s="685"/>
      <c r="K22" s="686"/>
      <c r="L22" s="686"/>
      <c r="M22" s="686"/>
      <c r="N22" s="685"/>
      <c r="O22" s="686"/>
      <c r="P22" s="686"/>
      <c r="Q22" s="686"/>
      <c r="R22" s="686"/>
      <c r="S22" s="686"/>
      <c r="AA22">
        <v>0</v>
      </c>
      <c r="AB22">
        <v>12672833</v>
      </c>
      <c r="AC22" t="s">
        <v>1156</v>
      </c>
      <c r="AD22" t="s">
        <v>83</v>
      </c>
      <c r="AE22">
        <v>79</v>
      </c>
      <c r="AF22" t="s">
        <v>84</v>
      </c>
      <c r="AG22">
        <v>78</v>
      </c>
      <c r="AH22" t="s">
        <v>85</v>
      </c>
      <c r="AI22">
        <v>77</v>
      </c>
      <c r="AJ22" t="s">
        <v>86</v>
      </c>
      <c r="AL22" t="s">
        <v>86</v>
      </c>
    </row>
    <row r="23" spans="1:58" ht="8.25" customHeight="1" x14ac:dyDescent="0.25">
      <c r="A23" s="687"/>
      <c r="B23" s="682"/>
      <c r="C23" s="682"/>
      <c r="D23" s="683"/>
      <c r="E23" s="683"/>
      <c r="F23" s="683"/>
      <c r="G23" s="687"/>
      <c r="H23" s="688"/>
      <c r="I23" s="685"/>
      <c r="J23" s="685"/>
      <c r="K23" s="686"/>
      <c r="L23" s="686"/>
      <c r="M23" s="686"/>
      <c r="N23" s="685"/>
      <c r="O23" s="686"/>
      <c r="P23" s="686"/>
      <c r="Q23" s="686"/>
      <c r="R23" s="686"/>
      <c r="S23" s="686"/>
      <c r="AA23">
        <v>0</v>
      </c>
      <c r="AB23">
        <v>12979307</v>
      </c>
      <c r="AC23" t="s">
        <v>1157</v>
      </c>
      <c r="AD23" t="s">
        <v>85</v>
      </c>
      <c r="AE23">
        <v>68</v>
      </c>
      <c r="AF23" t="s">
        <v>1133</v>
      </c>
      <c r="AH23" t="s">
        <v>1133</v>
      </c>
      <c r="AJ23" t="s">
        <v>1134</v>
      </c>
      <c r="AL23" t="s">
        <v>1135</v>
      </c>
      <c r="AN23" t="s">
        <v>1135</v>
      </c>
      <c r="AP23" t="s">
        <v>1135</v>
      </c>
    </row>
    <row r="24" spans="1:58" ht="11.1" customHeight="1" x14ac:dyDescent="0.25">
      <c r="A24" s="681"/>
      <c r="B24" s="682"/>
      <c r="C24" s="682"/>
      <c r="D24" s="683"/>
      <c r="E24" s="683"/>
      <c r="F24" s="683"/>
      <c r="G24" s="681"/>
      <c r="H24" s="684"/>
      <c r="I24" s="685"/>
      <c r="J24" s="685"/>
      <c r="K24" s="686"/>
      <c r="L24" s="686"/>
      <c r="M24" s="686"/>
      <c r="N24" s="685"/>
      <c r="O24" s="686"/>
      <c r="P24" s="686"/>
      <c r="Q24" s="686"/>
      <c r="R24" s="686"/>
      <c r="S24" s="686"/>
      <c r="T24" s="686"/>
      <c r="U24" s="686"/>
      <c r="V24" s="686"/>
      <c r="AA24">
        <v>0</v>
      </c>
      <c r="AB24">
        <v>12672855</v>
      </c>
      <c r="AC24" t="s">
        <v>1158</v>
      </c>
      <c r="AD24" t="s">
        <v>83</v>
      </c>
      <c r="AE24">
        <v>91</v>
      </c>
      <c r="AF24" t="s">
        <v>84</v>
      </c>
      <c r="AG24">
        <v>93</v>
      </c>
      <c r="AH24" t="s">
        <v>85</v>
      </c>
      <c r="AI24">
        <v>86</v>
      </c>
      <c r="AJ24" t="s">
        <v>86</v>
      </c>
      <c r="AL24" t="s">
        <v>86</v>
      </c>
    </row>
    <row r="25" spans="1:58" ht="8.25" customHeight="1" x14ac:dyDescent="0.25">
      <c r="A25" s="687"/>
      <c r="B25" s="682"/>
      <c r="C25" s="682"/>
      <c r="D25" s="683"/>
      <c r="E25" s="683"/>
      <c r="F25" s="683"/>
      <c r="G25" s="687"/>
      <c r="H25" s="688"/>
      <c r="I25" s="685"/>
      <c r="J25" s="685"/>
      <c r="K25" s="686"/>
      <c r="L25" s="686"/>
      <c r="M25" s="686"/>
      <c r="N25" s="685"/>
      <c r="O25" s="686"/>
      <c r="P25" s="686"/>
      <c r="Q25" s="686"/>
      <c r="R25" s="686"/>
      <c r="S25" s="686"/>
      <c r="T25" s="686"/>
      <c r="U25" s="686"/>
      <c r="V25" s="686"/>
      <c r="AA25">
        <v>0</v>
      </c>
      <c r="AB25">
        <v>12672866</v>
      </c>
      <c r="AC25" t="s">
        <v>1159</v>
      </c>
      <c r="AD25" t="s">
        <v>83</v>
      </c>
      <c r="AE25">
        <v>62</v>
      </c>
      <c r="AF25" t="s">
        <v>84</v>
      </c>
      <c r="AG25">
        <v>63</v>
      </c>
      <c r="AH25" t="s">
        <v>85</v>
      </c>
      <c r="AI25">
        <v>66</v>
      </c>
      <c r="AJ25" t="s">
        <v>86</v>
      </c>
      <c r="AL25" t="s">
        <v>86</v>
      </c>
    </row>
    <row r="26" spans="1:58" ht="11.1" customHeight="1" x14ac:dyDescent="0.25">
      <c r="A26" s="681"/>
      <c r="B26" s="682"/>
      <c r="C26" s="682"/>
      <c r="D26" s="683"/>
      <c r="E26" s="683"/>
      <c r="F26" s="683"/>
      <c r="G26" s="681"/>
      <c r="H26" s="684"/>
      <c r="I26" s="685"/>
      <c r="J26" s="685"/>
      <c r="K26" s="686"/>
      <c r="L26" s="686"/>
      <c r="M26" s="686"/>
      <c r="N26" s="685"/>
      <c r="O26" s="686"/>
      <c r="P26" s="686"/>
      <c r="Q26" s="686"/>
      <c r="R26" s="686"/>
      <c r="S26" s="686"/>
      <c r="AA26">
        <v>0</v>
      </c>
      <c r="AB26">
        <v>12979237</v>
      </c>
      <c r="AC26" t="s">
        <v>1160</v>
      </c>
      <c r="AD26" t="s">
        <v>85</v>
      </c>
      <c r="AE26">
        <v>54</v>
      </c>
      <c r="AF26" t="s">
        <v>1133</v>
      </c>
      <c r="AH26" t="s">
        <v>1133</v>
      </c>
      <c r="AJ26" t="s">
        <v>1134</v>
      </c>
      <c r="AL26" t="s">
        <v>1135</v>
      </c>
      <c r="AN26" t="s">
        <v>1135</v>
      </c>
      <c r="AP26" t="s">
        <v>1135</v>
      </c>
    </row>
    <row r="27" spans="1:58" ht="8.25" customHeight="1" x14ac:dyDescent="0.25">
      <c r="A27" s="687"/>
      <c r="B27" s="682"/>
      <c r="C27" s="682"/>
      <c r="D27" s="683"/>
      <c r="E27" s="683"/>
      <c r="F27" s="683"/>
      <c r="G27" s="687"/>
      <c r="H27" s="688"/>
      <c r="I27" s="685"/>
      <c r="J27" s="685"/>
      <c r="K27" s="686"/>
      <c r="L27" s="686"/>
      <c r="M27" s="686"/>
      <c r="N27" s="685"/>
      <c r="O27" s="686"/>
      <c r="P27" s="686"/>
      <c r="Q27" s="686"/>
      <c r="R27" s="686"/>
      <c r="S27" s="686"/>
      <c r="AA27">
        <v>0</v>
      </c>
      <c r="AB27">
        <v>12672877</v>
      </c>
      <c r="AC27" t="s">
        <v>1161</v>
      </c>
      <c r="AD27" t="s">
        <v>83</v>
      </c>
      <c r="AE27">
        <v>52</v>
      </c>
      <c r="AF27" t="s">
        <v>84</v>
      </c>
      <c r="AG27">
        <v>68</v>
      </c>
      <c r="AH27" t="s">
        <v>85</v>
      </c>
      <c r="AI27">
        <v>81</v>
      </c>
      <c r="AJ27" t="s">
        <v>86</v>
      </c>
      <c r="AL27" t="s">
        <v>86</v>
      </c>
    </row>
    <row r="28" spans="1:58" ht="12.4" customHeight="1" x14ac:dyDescent="0.25">
      <c r="A28" s="681"/>
      <c r="B28" s="683"/>
      <c r="C28" s="683"/>
      <c r="D28" s="683"/>
      <c r="E28" s="683"/>
      <c r="F28" s="683"/>
      <c r="G28" s="681"/>
      <c r="H28" s="684"/>
      <c r="I28" s="685"/>
      <c r="J28" s="685"/>
      <c r="K28" s="686"/>
      <c r="L28" s="686"/>
      <c r="M28" s="686"/>
      <c r="N28" s="685"/>
      <c r="O28" s="686"/>
      <c r="P28" s="686"/>
      <c r="Q28" s="686"/>
      <c r="R28" s="686"/>
      <c r="S28" s="686"/>
      <c r="AA28">
        <v>0</v>
      </c>
      <c r="AB28">
        <v>12979271</v>
      </c>
      <c r="AC28" t="s">
        <v>1162</v>
      </c>
      <c r="AD28" t="s">
        <v>85</v>
      </c>
      <c r="AE28">
        <v>52</v>
      </c>
      <c r="AF28" t="s">
        <v>1133</v>
      </c>
      <c r="AH28" t="s">
        <v>1133</v>
      </c>
      <c r="AJ28" t="s">
        <v>1134</v>
      </c>
      <c r="AL28" t="s">
        <v>1135</v>
      </c>
      <c r="AN28" t="s">
        <v>1135</v>
      </c>
      <c r="AP28" t="s">
        <v>1135</v>
      </c>
    </row>
    <row r="29" spans="1:58" ht="12.4" customHeight="1" x14ac:dyDescent="0.25">
      <c r="A29" s="681"/>
      <c r="B29" s="683"/>
      <c r="C29" s="683"/>
      <c r="D29" s="683"/>
      <c r="E29" s="683"/>
      <c r="F29" s="683"/>
      <c r="G29" s="681"/>
      <c r="H29" s="684"/>
      <c r="I29" s="685"/>
      <c r="J29" s="685"/>
      <c r="K29" s="686"/>
      <c r="L29" s="686"/>
      <c r="M29" s="686"/>
      <c r="N29" s="685"/>
      <c r="O29" s="686"/>
      <c r="P29" s="686"/>
      <c r="Q29" s="686"/>
      <c r="R29" s="686"/>
      <c r="S29" s="686"/>
      <c r="AA29">
        <v>0</v>
      </c>
      <c r="AB29">
        <v>12979293</v>
      </c>
      <c r="AC29" t="s">
        <v>1163</v>
      </c>
      <c r="AD29" t="s">
        <v>85</v>
      </c>
      <c r="AE29">
        <v>69</v>
      </c>
      <c r="AF29" t="s">
        <v>1133</v>
      </c>
      <c r="AH29" t="s">
        <v>1133</v>
      </c>
      <c r="AJ29" t="s">
        <v>1134</v>
      </c>
      <c r="AL29" t="s">
        <v>1135</v>
      </c>
      <c r="AN29" t="s">
        <v>1135</v>
      </c>
      <c r="AP29" t="s">
        <v>1135</v>
      </c>
    </row>
    <row r="30" spans="1:58" ht="12.4" customHeight="1" x14ac:dyDescent="0.25">
      <c r="A30" s="681"/>
      <c r="B30" s="683"/>
      <c r="C30" s="683"/>
      <c r="D30" s="683"/>
      <c r="E30" s="683"/>
      <c r="F30" s="683"/>
      <c r="G30" s="681"/>
      <c r="H30" s="684"/>
      <c r="I30" s="685"/>
      <c r="J30" s="685"/>
      <c r="K30" s="686"/>
      <c r="L30" s="686"/>
      <c r="M30" s="686"/>
      <c r="N30" s="685"/>
      <c r="O30" s="686"/>
      <c r="P30" s="686"/>
      <c r="Q30" s="686"/>
      <c r="R30" s="686"/>
      <c r="S30" s="686"/>
      <c r="T30" s="686"/>
      <c r="U30" s="686"/>
      <c r="V30" s="686"/>
      <c r="AA30">
        <v>0</v>
      </c>
      <c r="AB30">
        <v>12672888</v>
      </c>
      <c r="AC30" t="s">
        <v>1164</v>
      </c>
      <c r="AD30" t="s">
        <v>83</v>
      </c>
      <c r="AE30">
        <v>55</v>
      </c>
      <c r="AF30" t="s">
        <v>84</v>
      </c>
      <c r="AG30">
        <v>72</v>
      </c>
      <c r="AH30" t="s">
        <v>85</v>
      </c>
      <c r="AI30">
        <v>73</v>
      </c>
      <c r="AJ30" t="s">
        <v>86</v>
      </c>
      <c r="AL30" t="s">
        <v>86</v>
      </c>
    </row>
    <row r="31" spans="1:58" ht="12.4" customHeight="1" x14ac:dyDescent="0.25">
      <c r="A31" s="681"/>
      <c r="B31" s="683"/>
      <c r="C31" s="683"/>
      <c r="D31" s="683"/>
      <c r="E31" s="683"/>
      <c r="F31" s="683"/>
      <c r="G31" s="681"/>
      <c r="H31" s="684"/>
      <c r="I31" s="685"/>
      <c r="J31" s="685"/>
      <c r="K31" s="686"/>
      <c r="L31" s="686"/>
      <c r="M31" s="686"/>
      <c r="N31" s="685"/>
      <c r="O31" s="686"/>
      <c r="P31" s="686"/>
      <c r="Q31" s="686"/>
      <c r="R31" s="686"/>
      <c r="S31" s="686"/>
      <c r="T31" s="686"/>
      <c r="U31" s="686"/>
      <c r="V31" s="686"/>
      <c r="AA31">
        <v>0</v>
      </c>
      <c r="AB31">
        <v>12672925</v>
      </c>
      <c r="AC31" t="s">
        <v>1165</v>
      </c>
      <c r="AD31" t="s">
        <v>83</v>
      </c>
      <c r="AE31">
        <v>47</v>
      </c>
      <c r="AF31" t="s">
        <v>84</v>
      </c>
      <c r="AG31">
        <v>53</v>
      </c>
      <c r="AH31" t="s">
        <v>85</v>
      </c>
      <c r="AI31">
        <v>58</v>
      </c>
      <c r="AJ31" t="s">
        <v>86</v>
      </c>
      <c r="AL31" t="s">
        <v>86</v>
      </c>
    </row>
    <row r="32" spans="1:58" ht="12.4" customHeight="1" x14ac:dyDescent="0.25">
      <c r="A32" s="681"/>
      <c r="B32" s="683"/>
      <c r="C32" s="683"/>
      <c r="D32" s="683"/>
      <c r="E32" s="683"/>
      <c r="F32" s="683"/>
      <c r="G32" s="681"/>
      <c r="H32" s="684"/>
      <c r="I32" s="685"/>
      <c r="J32" s="685"/>
      <c r="K32" s="686"/>
      <c r="L32" s="686"/>
      <c r="M32" s="686"/>
      <c r="N32" s="685"/>
      <c r="O32" s="686"/>
      <c r="P32" s="686"/>
      <c r="Q32" s="686"/>
      <c r="R32" s="686"/>
      <c r="S32" s="686"/>
      <c r="AA32">
        <v>0</v>
      </c>
      <c r="AB32">
        <v>12672936</v>
      </c>
      <c r="AC32" t="s">
        <v>1166</v>
      </c>
      <c r="AD32" t="s">
        <v>83</v>
      </c>
      <c r="AE32">
        <v>45</v>
      </c>
      <c r="AF32" t="s">
        <v>84</v>
      </c>
      <c r="AG32">
        <v>61</v>
      </c>
      <c r="AH32" t="s">
        <v>85</v>
      </c>
      <c r="AI32">
        <v>55</v>
      </c>
      <c r="AJ32" t="s">
        <v>86</v>
      </c>
      <c r="AL32" t="s">
        <v>86</v>
      </c>
    </row>
    <row r="33" spans="1:42" ht="12.4" customHeight="1" x14ac:dyDescent="0.25">
      <c r="A33" s="681"/>
      <c r="B33" s="683"/>
      <c r="C33" s="683"/>
      <c r="D33" s="683"/>
      <c r="E33" s="683"/>
      <c r="F33" s="683"/>
      <c r="G33" s="681"/>
      <c r="H33" s="684"/>
      <c r="I33" s="685"/>
      <c r="J33" s="685"/>
      <c r="K33" s="686"/>
      <c r="L33" s="686"/>
      <c r="M33" s="686"/>
      <c r="N33" s="685"/>
      <c r="O33" s="686"/>
      <c r="P33" s="686"/>
      <c r="Q33" s="686"/>
      <c r="R33" s="686"/>
      <c r="S33" s="686"/>
      <c r="T33" s="686"/>
      <c r="U33" s="686"/>
      <c r="V33" s="686"/>
      <c r="AA33">
        <v>0</v>
      </c>
      <c r="AB33">
        <v>12979318</v>
      </c>
      <c r="AC33" t="s">
        <v>1167</v>
      </c>
      <c r="AD33" t="s">
        <v>85</v>
      </c>
      <c r="AE33">
        <v>76</v>
      </c>
      <c r="AF33" t="s">
        <v>1133</v>
      </c>
      <c r="AH33" t="s">
        <v>1133</v>
      </c>
      <c r="AJ33" t="s">
        <v>1134</v>
      </c>
      <c r="AL33" t="s">
        <v>1168</v>
      </c>
      <c r="AN33" t="s">
        <v>1168</v>
      </c>
      <c r="AP33" t="s">
        <v>1168</v>
      </c>
    </row>
    <row r="34" spans="1:42" ht="12.4" customHeight="1" x14ac:dyDescent="0.25">
      <c r="A34" s="681"/>
      <c r="B34" s="683"/>
      <c r="C34" s="683"/>
      <c r="D34" s="683"/>
      <c r="E34" s="683"/>
      <c r="F34" s="683"/>
      <c r="G34" s="681"/>
      <c r="H34" s="684"/>
      <c r="I34" s="685"/>
      <c r="J34" s="685"/>
      <c r="K34" s="686"/>
      <c r="L34" s="686"/>
      <c r="M34" s="686"/>
      <c r="N34" s="685"/>
      <c r="O34" s="686"/>
      <c r="P34" s="686"/>
      <c r="Q34" s="686"/>
      <c r="R34" s="686"/>
      <c r="S34" s="686"/>
      <c r="T34" s="686"/>
      <c r="U34" s="686"/>
      <c r="V34" s="686"/>
      <c r="AA34">
        <v>0</v>
      </c>
      <c r="AB34">
        <v>12672947</v>
      </c>
      <c r="AC34" t="s">
        <v>1169</v>
      </c>
      <c r="AD34" t="s">
        <v>83</v>
      </c>
      <c r="AE34">
        <v>47</v>
      </c>
      <c r="AF34" t="s">
        <v>84</v>
      </c>
      <c r="AG34">
        <v>77</v>
      </c>
      <c r="AH34" t="s">
        <v>85</v>
      </c>
      <c r="AI34">
        <v>63</v>
      </c>
      <c r="AJ34" t="s">
        <v>86</v>
      </c>
      <c r="AL34" t="s">
        <v>86</v>
      </c>
    </row>
    <row r="35" spans="1:42" ht="12.4" customHeight="1" x14ac:dyDescent="0.25">
      <c r="A35" s="681"/>
      <c r="B35" s="683"/>
      <c r="C35" s="683"/>
      <c r="D35" s="683"/>
      <c r="E35" s="683"/>
      <c r="F35" s="683"/>
      <c r="G35" s="681"/>
      <c r="H35" s="684"/>
      <c r="I35" s="685"/>
      <c r="J35" s="685"/>
      <c r="K35" s="686"/>
      <c r="L35" s="686"/>
      <c r="M35" s="686"/>
      <c r="N35" s="685"/>
      <c r="O35" s="686"/>
      <c r="P35" s="686"/>
      <c r="Q35" s="686"/>
      <c r="R35" s="686"/>
      <c r="S35" s="686"/>
      <c r="AA35">
        <v>0</v>
      </c>
      <c r="AB35">
        <v>12672844</v>
      </c>
      <c r="AC35" t="s">
        <v>1170</v>
      </c>
      <c r="AD35" t="s">
        <v>83</v>
      </c>
      <c r="AE35">
        <v>47</v>
      </c>
      <c r="AF35" t="s">
        <v>84</v>
      </c>
      <c r="AG35">
        <v>68</v>
      </c>
      <c r="AH35" t="s">
        <v>85</v>
      </c>
      <c r="AI35">
        <v>68</v>
      </c>
      <c r="AJ35" t="s">
        <v>86</v>
      </c>
      <c r="AL35" t="s">
        <v>86</v>
      </c>
    </row>
    <row r="36" spans="1:42" ht="12.4" customHeight="1" x14ac:dyDescent="0.25">
      <c r="A36" s="681"/>
      <c r="B36" s="683"/>
      <c r="C36" s="683"/>
      <c r="D36" s="683"/>
      <c r="E36" s="683"/>
      <c r="F36" s="683"/>
      <c r="G36" s="681"/>
      <c r="H36" s="684"/>
      <c r="I36" s="685"/>
      <c r="J36" s="685"/>
      <c r="K36" s="686"/>
      <c r="L36" s="686"/>
      <c r="M36" s="686"/>
      <c r="N36" s="685"/>
      <c r="O36" s="686"/>
      <c r="P36" s="686"/>
      <c r="Q36" s="686"/>
      <c r="R36" s="686"/>
      <c r="S36" s="686"/>
      <c r="T36" s="686"/>
      <c r="U36" s="686"/>
      <c r="V36" s="686"/>
      <c r="AA36">
        <v>0</v>
      </c>
      <c r="AB36">
        <v>12672969</v>
      </c>
      <c r="AC36" t="s">
        <v>1171</v>
      </c>
      <c r="AD36" t="s">
        <v>83</v>
      </c>
      <c r="AE36">
        <v>70</v>
      </c>
      <c r="AF36" t="s">
        <v>84</v>
      </c>
      <c r="AG36">
        <v>67</v>
      </c>
      <c r="AH36" t="s">
        <v>85</v>
      </c>
      <c r="AI36">
        <v>82</v>
      </c>
      <c r="AJ36" t="s">
        <v>86</v>
      </c>
      <c r="AL36" t="s">
        <v>86</v>
      </c>
    </row>
    <row r="37" spans="1:42" ht="11.1" customHeight="1" x14ac:dyDescent="0.25">
      <c r="A37" s="681"/>
      <c r="B37" s="682"/>
      <c r="C37" s="682"/>
      <c r="D37" s="683"/>
      <c r="E37" s="683"/>
      <c r="F37" s="683"/>
      <c r="G37" s="681"/>
      <c r="H37" s="684"/>
      <c r="I37" s="685"/>
      <c r="J37" s="685"/>
      <c r="K37" s="686"/>
      <c r="L37" s="686"/>
      <c r="M37" s="686"/>
      <c r="N37" s="685"/>
      <c r="O37" s="686"/>
      <c r="P37" s="686"/>
      <c r="Q37" s="686"/>
      <c r="R37" s="686"/>
      <c r="S37" s="686"/>
      <c r="AA37">
        <v>0</v>
      </c>
      <c r="AB37">
        <v>12979341</v>
      </c>
      <c r="AC37" t="s">
        <v>1172</v>
      </c>
      <c r="AD37" t="s">
        <v>85</v>
      </c>
      <c r="AE37">
        <v>66</v>
      </c>
      <c r="AF37" t="s">
        <v>1133</v>
      </c>
      <c r="AH37" t="s">
        <v>1133</v>
      </c>
      <c r="AJ37" t="s">
        <v>1134</v>
      </c>
      <c r="AL37" t="s">
        <v>1135</v>
      </c>
      <c r="AN37" t="s">
        <v>1135</v>
      </c>
      <c r="AP37" t="s">
        <v>1135</v>
      </c>
    </row>
    <row r="38" spans="1:42" ht="8.25" customHeight="1" x14ac:dyDescent="0.25">
      <c r="A38" s="687"/>
      <c r="B38" s="682"/>
      <c r="C38" s="682"/>
      <c r="D38" s="683"/>
      <c r="E38" s="683"/>
      <c r="F38" s="683"/>
      <c r="G38" s="687"/>
      <c r="H38" s="688"/>
      <c r="I38" s="685"/>
      <c r="J38" s="685"/>
      <c r="K38" s="686"/>
      <c r="L38" s="686"/>
      <c r="M38" s="686"/>
      <c r="N38" s="685"/>
      <c r="O38" s="686"/>
      <c r="P38" s="686"/>
      <c r="Q38" s="686"/>
      <c r="R38" s="686"/>
      <c r="S38" s="686"/>
      <c r="AA38">
        <v>0</v>
      </c>
      <c r="AB38">
        <v>12979352</v>
      </c>
      <c r="AC38" t="s">
        <v>1173</v>
      </c>
      <c r="AD38" t="s">
        <v>85</v>
      </c>
      <c r="AE38">
        <v>69</v>
      </c>
      <c r="AF38" t="s">
        <v>1133</v>
      </c>
      <c r="AH38" t="s">
        <v>1133</v>
      </c>
      <c r="AJ38" t="s">
        <v>1134</v>
      </c>
      <c r="AL38" t="s">
        <v>1135</v>
      </c>
      <c r="AN38" t="s">
        <v>1135</v>
      </c>
      <c r="AP38" t="s">
        <v>1135</v>
      </c>
    </row>
    <row r="39" spans="1:42" ht="12.4" customHeight="1" x14ac:dyDescent="0.25">
      <c r="A39" s="681"/>
      <c r="B39" s="683"/>
      <c r="C39" s="683"/>
      <c r="D39" s="683"/>
      <c r="E39" s="683"/>
      <c r="F39" s="683"/>
      <c r="G39" s="681"/>
      <c r="H39" s="684"/>
      <c r="I39" s="685"/>
      <c r="J39" s="685"/>
      <c r="K39" s="686"/>
      <c r="L39" s="686"/>
      <c r="M39" s="686"/>
      <c r="N39" s="685"/>
      <c r="O39" s="686"/>
      <c r="P39" s="686"/>
      <c r="Q39" s="686"/>
      <c r="R39" s="686"/>
      <c r="S39" s="686"/>
      <c r="T39" s="686"/>
      <c r="U39" s="686"/>
      <c r="V39" s="686"/>
    </row>
    <row r="40" spans="1:42" ht="11.1" customHeight="1" x14ac:dyDescent="0.25">
      <c r="A40" s="681"/>
      <c r="B40" s="682"/>
      <c r="C40" s="682"/>
      <c r="D40" s="683"/>
      <c r="E40" s="683"/>
      <c r="F40" s="683"/>
      <c r="G40" s="681"/>
      <c r="H40" s="684"/>
      <c r="I40" s="685"/>
      <c r="J40" s="685"/>
      <c r="K40" s="686"/>
      <c r="L40" s="686"/>
      <c r="M40" s="686"/>
      <c r="N40" s="685"/>
      <c r="O40" s="686"/>
      <c r="P40" s="686"/>
      <c r="Q40" s="686"/>
      <c r="R40" s="686"/>
      <c r="S40" s="686"/>
      <c r="T40" s="686"/>
      <c r="U40" s="686"/>
      <c r="V40" s="686"/>
    </row>
    <row r="41" spans="1:42" ht="8.25" customHeight="1" x14ac:dyDescent="0.25">
      <c r="A41" s="687"/>
      <c r="B41" s="682"/>
      <c r="C41" s="682"/>
      <c r="D41" s="683"/>
      <c r="E41" s="683"/>
      <c r="F41" s="683"/>
      <c r="G41" s="687"/>
      <c r="H41" s="688"/>
      <c r="I41" s="685"/>
      <c r="J41" s="685"/>
      <c r="K41" s="686"/>
      <c r="L41" s="686"/>
      <c r="M41" s="686"/>
      <c r="N41" s="685"/>
      <c r="O41" s="686"/>
      <c r="P41" s="686"/>
      <c r="Q41" s="686"/>
      <c r="R41" s="686"/>
      <c r="S41" s="686"/>
      <c r="T41" s="686"/>
      <c r="U41" s="686"/>
      <c r="V41" s="686"/>
    </row>
    <row r="42" spans="1:42" ht="12.4" customHeight="1" x14ac:dyDescent="0.25">
      <c r="A42" s="681"/>
      <c r="B42" s="683"/>
      <c r="C42" s="683"/>
      <c r="D42" s="683"/>
      <c r="E42" s="683"/>
      <c r="F42" s="683"/>
      <c r="G42" s="681"/>
      <c r="H42" s="684"/>
      <c r="I42" s="685"/>
      <c r="J42" s="685"/>
      <c r="K42" s="686"/>
      <c r="L42" s="686"/>
      <c r="M42" s="686"/>
      <c r="N42" s="685"/>
      <c r="O42" s="686"/>
      <c r="P42" s="686"/>
      <c r="Q42" s="686"/>
      <c r="R42" s="686"/>
      <c r="S42" s="686"/>
    </row>
    <row r="43" spans="1:42" ht="12.4" customHeight="1" x14ac:dyDescent="0.25">
      <c r="A43" s="681"/>
      <c r="B43" s="683"/>
      <c r="C43" s="683"/>
      <c r="D43" s="683"/>
      <c r="E43" s="683"/>
      <c r="F43" s="683"/>
      <c r="G43" s="681"/>
      <c r="H43" s="684"/>
      <c r="I43" s="685"/>
      <c r="J43" s="685"/>
      <c r="K43" s="686"/>
      <c r="L43" s="686"/>
      <c r="M43" s="686"/>
      <c r="N43" s="685"/>
      <c r="O43" s="686"/>
      <c r="P43" s="686"/>
      <c r="Q43" s="686"/>
      <c r="R43" s="686"/>
      <c r="S43" s="686"/>
    </row>
    <row r="44" spans="1:42" ht="12.4" customHeight="1" x14ac:dyDescent="0.25">
      <c r="A44" s="681"/>
      <c r="B44" s="683"/>
      <c r="C44" s="683"/>
      <c r="D44" s="683"/>
      <c r="E44" s="683"/>
      <c r="F44" s="683"/>
      <c r="G44" s="681"/>
      <c r="H44" s="684"/>
      <c r="I44" s="685"/>
      <c r="J44" s="685"/>
      <c r="K44" s="686"/>
      <c r="L44" s="686"/>
      <c r="M44" s="686"/>
      <c r="N44" s="685"/>
      <c r="O44" s="686"/>
      <c r="P44" s="686"/>
      <c r="Q44" s="686"/>
      <c r="R44" s="686"/>
      <c r="S44" s="686"/>
    </row>
    <row r="45" spans="1:42" ht="12.4" customHeight="1" x14ac:dyDescent="0.25">
      <c r="A45" s="681"/>
      <c r="B45" s="683"/>
      <c r="C45" s="683"/>
      <c r="D45" s="683"/>
      <c r="E45" s="683"/>
      <c r="F45" s="683"/>
      <c r="G45" s="681"/>
      <c r="H45" s="684"/>
      <c r="I45" s="685"/>
      <c r="J45" s="685"/>
      <c r="K45" s="686"/>
      <c r="L45" s="686"/>
      <c r="M45" s="686"/>
      <c r="N45" s="685"/>
      <c r="O45" s="686"/>
      <c r="P45" s="686"/>
      <c r="Q45" s="686"/>
      <c r="R45" s="686"/>
      <c r="S45" s="686"/>
    </row>
    <row r="46" spans="1:42" ht="11.1" customHeight="1" x14ac:dyDescent="0.25">
      <c r="A46" s="681"/>
      <c r="B46" s="682"/>
      <c r="C46" s="682"/>
      <c r="D46" s="683"/>
      <c r="E46" s="683"/>
      <c r="F46" s="683"/>
      <c r="G46" s="681"/>
      <c r="H46" s="684"/>
      <c r="I46" s="685"/>
      <c r="J46" s="685"/>
      <c r="K46" s="686"/>
      <c r="L46" s="686"/>
      <c r="M46" s="686"/>
      <c r="N46" s="685"/>
      <c r="O46" s="686"/>
      <c r="P46" s="686"/>
      <c r="Q46" s="686"/>
      <c r="R46" s="686"/>
      <c r="S46" s="686"/>
    </row>
    <row r="47" spans="1:42" ht="8.25" customHeight="1" x14ac:dyDescent="0.25">
      <c r="A47" s="687"/>
      <c r="B47" s="682"/>
      <c r="C47" s="682"/>
      <c r="D47" s="683"/>
      <c r="E47" s="683"/>
      <c r="F47" s="683"/>
      <c r="G47" s="687"/>
      <c r="H47" s="688"/>
      <c r="I47" s="685"/>
      <c r="J47" s="685"/>
      <c r="K47" s="686"/>
      <c r="L47" s="686"/>
      <c r="M47" s="686"/>
      <c r="N47" s="685"/>
      <c r="O47" s="686"/>
      <c r="P47" s="686"/>
      <c r="Q47" s="686"/>
      <c r="R47" s="686"/>
      <c r="S47" s="686"/>
    </row>
    <row r="48" spans="1:42" ht="12.4" customHeight="1" x14ac:dyDescent="0.25">
      <c r="A48" s="681"/>
      <c r="B48" s="683"/>
      <c r="C48" s="683"/>
      <c r="D48" s="683"/>
      <c r="E48" s="683"/>
      <c r="F48" s="683"/>
      <c r="G48" s="681"/>
      <c r="H48" s="684"/>
      <c r="I48" s="685"/>
      <c r="J48" s="685"/>
      <c r="K48" s="686"/>
      <c r="L48" s="686"/>
      <c r="M48" s="686"/>
      <c r="N48" s="685"/>
      <c r="O48" s="686"/>
      <c r="P48" s="686"/>
      <c r="Q48" s="686"/>
      <c r="R48" s="686"/>
      <c r="S48" s="686"/>
    </row>
    <row r="49" spans="1:25" ht="12.4" customHeight="1" x14ac:dyDescent="0.25">
      <c r="A49" s="681"/>
      <c r="B49" s="683"/>
      <c r="C49" s="683"/>
      <c r="D49" s="683"/>
      <c r="E49" s="683"/>
      <c r="F49" s="683"/>
      <c r="G49" s="681"/>
      <c r="H49" s="684"/>
      <c r="I49" s="685"/>
      <c r="J49" s="685"/>
      <c r="K49" s="686"/>
      <c r="L49" s="686"/>
      <c r="M49" s="686"/>
      <c r="N49" s="685"/>
      <c r="O49" s="686"/>
      <c r="P49" s="686"/>
      <c r="Q49" s="686"/>
      <c r="R49" s="686"/>
      <c r="S49" s="686"/>
      <c r="T49" s="686"/>
      <c r="U49" s="686"/>
      <c r="V49" s="686"/>
    </row>
    <row r="50" spans="1:25" ht="12.4" customHeight="1" x14ac:dyDescent="0.25">
      <c r="A50" s="681"/>
      <c r="B50" s="683"/>
      <c r="C50" s="683"/>
      <c r="D50" s="683"/>
      <c r="E50" s="683"/>
      <c r="F50" s="683"/>
      <c r="G50" s="681"/>
      <c r="H50" s="684"/>
      <c r="I50" s="685"/>
      <c r="J50" s="685"/>
      <c r="K50" s="686"/>
      <c r="L50" s="686"/>
      <c r="M50" s="686"/>
      <c r="N50" s="685"/>
      <c r="O50" s="686"/>
      <c r="P50" s="686"/>
      <c r="Q50" s="686"/>
      <c r="R50" s="686"/>
      <c r="S50" s="686"/>
    </row>
    <row r="51" spans="1:25" ht="12.4" customHeight="1" x14ac:dyDescent="0.25">
      <c r="A51" s="681"/>
      <c r="B51" s="683"/>
      <c r="C51" s="683"/>
      <c r="D51" s="683"/>
      <c r="E51" s="683"/>
      <c r="F51" s="683"/>
      <c r="G51" s="681"/>
      <c r="H51" s="684"/>
      <c r="I51" s="685"/>
      <c r="J51" s="685"/>
      <c r="K51" s="686"/>
      <c r="L51" s="686"/>
      <c r="M51" s="686"/>
      <c r="N51" s="685"/>
      <c r="O51" s="686"/>
      <c r="P51" s="686"/>
      <c r="Q51" s="686"/>
      <c r="R51" s="686"/>
      <c r="S51" s="686"/>
    </row>
    <row r="52" spans="1:25" ht="12.4" customHeight="1" x14ac:dyDescent="0.25">
      <c r="A52" s="681"/>
      <c r="B52" s="683"/>
      <c r="C52" s="683"/>
      <c r="D52" s="683"/>
      <c r="E52" s="683"/>
      <c r="F52" s="683"/>
      <c r="G52" s="681"/>
      <c r="H52" s="684"/>
      <c r="I52" s="685"/>
      <c r="J52" s="685"/>
      <c r="K52" s="686"/>
      <c r="L52" s="686"/>
      <c r="M52" s="686"/>
      <c r="N52" s="685"/>
      <c r="O52" s="686"/>
      <c r="P52" s="686"/>
      <c r="Q52" s="686"/>
      <c r="R52" s="686"/>
      <c r="S52" s="686"/>
      <c r="T52" s="686"/>
      <c r="U52" s="686"/>
      <c r="V52" s="686"/>
    </row>
    <row r="53" spans="1:25" ht="12.4" customHeight="1" x14ac:dyDescent="0.25">
      <c r="A53" s="681"/>
      <c r="B53" s="683"/>
      <c r="C53" s="683"/>
      <c r="D53" s="683"/>
      <c r="E53" s="683"/>
      <c r="F53" s="683"/>
      <c r="G53" s="681"/>
      <c r="H53" s="684"/>
      <c r="I53" s="685"/>
      <c r="J53" s="685"/>
      <c r="K53" s="686"/>
      <c r="L53" s="686"/>
      <c r="M53" s="686"/>
      <c r="N53" s="685"/>
      <c r="O53" s="686"/>
      <c r="P53" s="686"/>
      <c r="Q53" s="686"/>
      <c r="R53" s="686"/>
      <c r="S53" s="686"/>
    </row>
    <row r="54" spans="1:25" ht="12.4" customHeight="1" x14ac:dyDescent="0.25">
      <c r="A54" s="681"/>
      <c r="B54" s="683"/>
      <c r="C54" s="683"/>
      <c r="D54" s="683"/>
      <c r="E54" s="683"/>
      <c r="F54" s="683"/>
      <c r="G54" s="681"/>
      <c r="H54" s="684"/>
      <c r="I54" s="685"/>
      <c r="J54" s="685"/>
      <c r="K54" s="686"/>
      <c r="L54" s="686"/>
      <c r="M54" s="686"/>
      <c r="N54" s="685"/>
      <c r="O54" s="686"/>
      <c r="P54" s="686"/>
      <c r="Q54" s="686"/>
      <c r="R54" s="686"/>
      <c r="S54" s="686"/>
      <c r="T54" s="686"/>
      <c r="U54" s="686"/>
      <c r="V54" s="686"/>
    </row>
    <row r="55" spans="1:25" ht="12.4" customHeight="1" x14ac:dyDescent="0.25">
      <c r="A55" s="681"/>
      <c r="B55" s="683"/>
      <c r="C55" s="683"/>
      <c r="D55" s="683"/>
      <c r="E55" s="683"/>
      <c r="F55" s="683"/>
      <c r="G55" s="681"/>
      <c r="H55" s="684"/>
      <c r="I55" s="685"/>
      <c r="J55" s="685"/>
      <c r="K55" s="686"/>
      <c r="L55" s="686"/>
      <c r="M55" s="686"/>
      <c r="N55" s="685"/>
      <c r="O55" s="686"/>
      <c r="P55" s="686"/>
      <c r="Q55" s="686"/>
      <c r="R55" s="686"/>
      <c r="S55" s="686"/>
      <c r="T55" s="686"/>
      <c r="U55" s="686"/>
      <c r="V55" s="686"/>
    </row>
    <row r="56" spans="1:25" ht="12.4" customHeight="1" x14ac:dyDescent="0.25">
      <c r="A56" s="681"/>
      <c r="B56" s="683"/>
      <c r="C56" s="683"/>
      <c r="D56" s="683"/>
      <c r="E56" s="683"/>
      <c r="F56" s="683"/>
      <c r="G56" s="681"/>
      <c r="H56" s="684"/>
      <c r="I56" s="685"/>
      <c r="J56" s="685"/>
      <c r="K56" s="686"/>
      <c r="L56" s="686"/>
      <c r="M56" s="686"/>
      <c r="N56" s="685"/>
      <c r="O56" s="686"/>
      <c r="P56" s="686"/>
      <c r="Q56" s="686"/>
      <c r="R56" s="686"/>
      <c r="S56" s="686"/>
      <c r="T56" s="686"/>
      <c r="U56" s="686"/>
      <c r="V56" s="686"/>
    </row>
    <row r="57" spans="1:25" ht="18.95" customHeight="1" x14ac:dyDescent="0.25">
      <c r="A57" s="670"/>
      <c r="B57" s="670"/>
      <c r="C57" s="670"/>
      <c r="D57" s="670"/>
      <c r="E57" s="670"/>
      <c r="F57" s="670"/>
      <c r="G57" s="671"/>
      <c r="H57" s="671"/>
      <c r="I57" s="671"/>
      <c r="J57" s="671"/>
      <c r="K57" s="671"/>
      <c r="L57" s="671"/>
      <c r="M57" s="671"/>
      <c r="N57" s="671"/>
      <c r="O57" s="671"/>
      <c r="P57" s="671"/>
      <c r="Q57" s="671"/>
      <c r="R57" s="671"/>
      <c r="S57" s="671"/>
      <c r="T57" s="671"/>
      <c r="U57" s="671"/>
      <c r="W57" s="670"/>
      <c r="X57" s="670"/>
      <c r="Y57" s="670"/>
    </row>
    <row r="58" spans="1:25" ht="13.15" customHeight="1" x14ac:dyDescent="0.25">
      <c r="A58" s="670"/>
      <c r="B58" s="670"/>
      <c r="G58" s="671"/>
      <c r="H58" s="671"/>
      <c r="I58" s="671"/>
      <c r="J58" s="671"/>
      <c r="K58" s="671"/>
      <c r="L58" s="671"/>
      <c r="M58" s="671"/>
      <c r="N58" s="671"/>
      <c r="O58" s="671"/>
      <c r="P58" s="671"/>
      <c r="Q58" s="671"/>
      <c r="R58" s="671"/>
      <c r="S58" s="671"/>
      <c r="T58" s="671"/>
      <c r="U58" s="671"/>
    </row>
    <row r="59" spans="1:25" ht="18.95" customHeight="1" x14ac:dyDescent="0.25">
      <c r="A59" s="670"/>
      <c r="B59" s="670"/>
      <c r="G59" s="671"/>
      <c r="H59" s="671"/>
      <c r="I59" s="671"/>
      <c r="J59" s="671"/>
      <c r="K59" s="671"/>
      <c r="L59" s="671"/>
      <c r="M59" s="671"/>
      <c r="N59" s="671"/>
      <c r="O59" s="671"/>
      <c r="P59" s="671"/>
      <c r="Q59" s="671"/>
      <c r="R59" s="671"/>
      <c r="S59" s="671"/>
      <c r="T59" s="671"/>
      <c r="U59" s="671"/>
    </row>
    <row r="60" spans="1:25" ht="28.35" customHeight="1" x14ac:dyDescent="0.25">
      <c r="G60" s="672"/>
      <c r="H60" s="672"/>
      <c r="I60" s="672"/>
      <c r="J60" s="672"/>
      <c r="K60" s="672"/>
      <c r="L60" s="672"/>
      <c r="M60" s="672"/>
      <c r="N60" s="672"/>
      <c r="O60" s="672"/>
      <c r="P60" s="672"/>
      <c r="Q60" s="672"/>
      <c r="R60" s="672"/>
      <c r="S60" s="672"/>
      <c r="T60" s="672"/>
    </row>
    <row r="61" spans="1:25" ht="14.25" customHeight="1" x14ac:dyDescent="0.25">
      <c r="A61" s="673"/>
      <c r="B61" s="673"/>
      <c r="C61" s="673"/>
      <c r="D61" s="674"/>
      <c r="E61" s="675"/>
      <c r="F61" s="675"/>
      <c r="G61" s="675"/>
      <c r="H61" s="675"/>
      <c r="I61" s="675"/>
      <c r="J61" s="675"/>
      <c r="K61" s="675"/>
      <c r="L61" s="675"/>
      <c r="M61" s="675"/>
      <c r="N61" s="675"/>
      <c r="O61" s="675"/>
      <c r="P61" s="675"/>
      <c r="Q61" s="675"/>
      <c r="R61" s="675"/>
      <c r="S61" s="675"/>
      <c r="T61" s="675"/>
      <c r="U61" s="675"/>
      <c r="V61" s="675"/>
      <c r="W61" s="675"/>
      <c r="X61" s="675"/>
      <c r="Y61" s="675"/>
    </row>
    <row r="62" spans="1:25" ht="14.25" customHeight="1" x14ac:dyDescent="0.25">
      <c r="A62" s="673"/>
      <c r="B62" s="673"/>
      <c r="C62" s="673"/>
      <c r="D62" s="674"/>
      <c r="E62" s="676"/>
      <c r="F62" s="676"/>
      <c r="G62" s="676"/>
      <c r="H62" s="676"/>
      <c r="I62" s="676"/>
      <c r="J62" s="676"/>
      <c r="K62" s="676"/>
      <c r="L62" s="676"/>
      <c r="M62" s="676"/>
      <c r="N62" s="676"/>
      <c r="O62" s="676"/>
      <c r="P62" s="676"/>
      <c r="Q62" s="676"/>
      <c r="R62" s="676"/>
      <c r="S62" s="676"/>
      <c r="T62" s="676"/>
      <c r="U62" s="676"/>
      <c r="V62" s="676"/>
      <c r="W62" s="676"/>
      <c r="X62" s="676"/>
      <c r="Y62" s="676"/>
    </row>
    <row r="63" spans="1:25" ht="10.9" customHeight="1" x14ac:dyDescent="0.25">
      <c r="A63" s="673"/>
      <c r="B63" s="673"/>
      <c r="C63" s="673"/>
      <c r="D63" s="674"/>
      <c r="E63" s="676"/>
      <c r="F63" s="676"/>
      <c r="G63" s="676"/>
      <c r="H63" s="676"/>
      <c r="I63" s="676"/>
      <c r="J63" s="676"/>
      <c r="K63" s="676"/>
      <c r="L63" s="676"/>
      <c r="M63" s="676"/>
      <c r="N63" s="676"/>
      <c r="O63" s="676"/>
      <c r="P63" s="676"/>
      <c r="Q63" s="676"/>
      <c r="R63" s="676"/>
      <c r="S63" s="676"/>
      <c r="T63" s="676"/>
      <c r="U63" s="676"/>
      <c r="V63" s="676"/>
      <c r="W63" s="676"/>
      <c r="X63" s="676"/>
      <c r="Y63" s="676"/>
    </row>
    <row r="64" spans="1:25" ht="14.25" customHeight="1" x14ac:dyDescent="0.25">
      <c r="A64" s="673"/>
      <c r="B64" s="673"/>
      <c r="C64" s="673"/>
      <c r="D64" s="674"/>
      <c r="E64" s="675"/>
      <c r="F64" s="675"/>
      <c r="G64" s="675"/>
      <c r="H64" s="675"/>
      <c r="I64" s="675"/>
      <c r="J64" s="675"/>
      <c r="K64" s="675"/>
      <c r="L64" s="675"/>
      <c r="M64" s="675"/>
      <c r="N64" s="675"/>
      <c r="O64" s="675"/>
      <c r="P64" s="675"/>
      <c r="Q64" s="675"/>
      <c r="R64" s="675"/>
      <c r="S64" s="675"/>
      <c r="T64" s="675"/>
      <c r="U64" s="675"/>
      <c r="V64" s="675"/>
      <c r="W64" s="675"/>
      <c r="X64" s="675"/>
      <c r="Y64" s="675"/>
    </row>
    <row r="65" spans="1:25" ht="14.25" customHeight="1" x14ac:dyDescent="0.25">
      <c r="A65" s="673"/>
      <c r="B65" s="673"/>
      <c r="C65" s="673"/>
      <c r="D65" s="674"/>
      <c r="E65" s="675"/>
      <c r="F65" s="675"/>
      <c r="G65" s="675"/>
      <c r="H65" s="675"/>
      <c r="I65" s="675"/>
      <c r="J65" s="675"/>
      <c r="K65" s="675"/>
      <c r="L65" s="675"/>
      <c r="M65" s="675"/>
      <c r="N65" s="675"/>
      <c r="O65" s="675"/>
      <c r="P65" s="675"/>
      <c r="Q65" s="675"/>
      <c r="R65" s="675"/>
      <c r="S65" s="675"/>
      <c r="T65" s="675"/>
      <c r="U65" s="675"/>
      <c r="V65" s="675"/>
      <c r="W65" s="675"/>
      <c r="X65" s="675"/>
      <c r="Y65" s="675"/>
    </row>
    <row r="66" spans="1:25" ht="14.25" customHeight="1" x14ac:dyDescent="0.25">
      <c r="A66" s="673"/>
      <c r="B66" s="673"/>
      <c r="C66" s="673"/>
      <c r="D66" s="674"/>
      <c r="E66" s="675"/>
      <c r="F66" s="675"/>
      <c r="G66" s="675"/>
      <c r="H66" s="675"/>
      <c r="I66" s="675"/>
      <c r="J66" s="675"/>
      <c r="K66" s="675"/>
      <c r="L66" s="675"/>
      <c r="M66" s="675"/>
      <c r="N66" s="675"/>
      <c r="O66" s="675"/>
      <c r="P66" s="675"/>
      <c r="Q66" s="675"/>
      <c r="R66" s="675"/>
      <c r="S66" s="675"/>
      <c r="T66" s="675"/>
      <c r="U66" s="675"/>
      <c r="V66" s="675"/>
      <c r="W66" s="675"/>
      <c r="X66" s="675"/>
      <c r="Y66" s="675"/>
    </row>
    <row r="67" spans="1:25" ht="14.25" customHeight="1" x14ac:dyDescent="0.25">
      <c r="A67" s="673"/>
      <c r="B67" s="673"/>
      <c r="C67" s="673"/>
      <c r="D67" s="674"/>
      <c r="E67" s="675"/>
      <c r="F67" s="675"/>
      <c r="G67" s="675"/>
      <c r="H67" s="675"/>
      <c r="I67" s="675"/>
      <c r="J67" s="675"/>
      <c r="K67" s="675"/>
      <c r="L67" s="675"/>
      <c r="M67" s="675"/>
      <c r="N67" s="675"/>
      <c r="O67" s="675"/>
      <c r="P67" s="675"/>
      <c r="Q67" s="675"/>
      <c r="R67" s="675"/>
      <c r="S67" s="675"/>
      <c r="T67" s="675"/>
      <c r="U67" s="675"/>
      <c r="V67" s="675"/>
      <c r="W67" s="675"/>
      <c r="X67" s="675"/>
      <c r="Y67" s="675"/>
    </row>
    <row r="68" spans="1:25" ht="14.25" customHeight="1" x14ac:dyDescent="0.25">
      <c r="A68" s="673"/>
      <c r="B68" s="673"/>
      <c r="C68" s="673"/>
      <c r="D68" s="674"/>
    </row>
    <row r="69" spans="1:25" ht="14.25" customHeight="1" x14ac:dyDescent="0.25">
      <c r="A69" s="673"/>
      <c r="B69" s="673"/>
      <c r="C69" s="673"/>
      <c r="D69" s="674"/>
      <c r="E69" s="675"/>
      <c r="F69" s="675"/>
      <c r="G69" s="675"/>
      <c r="H69" s="675"/>
      <c r="I69" s="675"/>
      <c r="J69" s="675"/>
      <c r="K69" s="675"/>
      <c r="L69" s="675"/>
      <c r="M69" s="675"/>
      <c r="N69" s="675"/>
      <c r="O69" s="675"/>
      <c r="P69" s="675"/>
      <c r="Q69" s="675"/>
      <c r="R69" s="675"/>
      <c r="S69" s="675"/>
      <c r="T69" s="675"/>
      <c r="U69" s="675"/>
      <c r="V69" s="675"/>
      <c r="W69" s="675"/>
      <c r="X69" s="675"/>
      <c r="Y69" s="675"/>
    </row>
    <row r="70" spans="1:25" ht="14.25" customHeight="1" x14ac:dyDescent="0.25">
      <c r="A70" s="673"/>
      <c r="B70" s="673"/>
      <c r="C70" s="673"/>
      <c r="D70" s="674"/>
      <c r="E70" s="675"/>
      <c r="F70" s="675"/>
      <c r="G70" s="675"/>
      <c r="H70" s="675"/>
      <c r="I70" s="675"/>
      <c r="J70" s="675"/>
      <c r="K70" s="675"/>
      <c r="L70" s="675"/>
      <c r="M70" s="675"/>
      <c r="N70" s="675"/>
      <c r="O70" s="675"/>
      <c r="P70" s="675"/>
      <c r="Q70" s="675"/>
      <c r="R70" s="675"/>
      <c r="S70" s="675"/>
      <c r="T70" s="675"/>
      <c r="U70" s="675"/>
      <c r="V70" s="675"/>
      <c r="W70" s="675"/>
      <c r="X70" s="675"/>
      <c r="Y70" s="675"/>
    </row>
    <row r="71" spans="1:25" ht="14.25" customHeight="1" x14ac:dyDescent="0.25">
      <c r="A71" s="673"/>
      <c r="B71" s="673"/>
      <c r="C71" s="673"/>
      <c r="D71" s="674"/>
      <c r="E71" s="675"/>
      <c r="F71" s="675"/>
      <c r="G71" s="675"/>
      <c r="H71" s="675"/>
      <c r="I71" s="675"/>
      <c r="J71" s="675"/>
      <c r="K71" s="675"/>
      <c r="L71" s="675"/>
      <c r="M71" s="675"/>
      <c r="N71" s="675"/>
      <c r="O71" s="675"/>
      <c r="P71" s="675"/>
      <c r="Q71" s="675"/>
      <c r="R71" s="675"/>
      <c r="S71" s="675"/>
      <c r="T71" s="675"/>
      <c r="U71" s="675"/>
      <c r="V71" s="675"/>
      <c r="W71" s="675"/>
      <c r="X71" s="675"/>
      <c r="Y71" s="675"/>
    </row>
    <row r="72" spans="1:25" ht="14.25" customHeight="1" x14ac:dyDescent="0.25">
      <c r="A72" s="673"/>
      <c r="B72" s="673"/>
      <c r="C72" s="673"/>
      <c r="D72" s="674"/>
      <c r="E72" s="675"/>
      <c r="F72" s="675"/>
      <c r="G72" s="675"/>
      <c r="H72" s="675"/>
      <c r="I72" s="675"/>
      <c r="J72" s="675"/>
      <c r="K72" s="675"/>
      <c r="L72" s="675"/>
      <c r="M72" s="675"/>
      <c r="N72" s="675"/>
      <c r="O72" s="675"/>
      <c r="P72" s="675"/>
      <c r="Q72" s="675"/>
      <c r="R72" s="675"/>
      <c r="S72" s="675"/>
      <c r="T72" s="675"/>
      <c r="U72" s="675"/>
      <c r="V72" s="675"/>
      <c r="W72" s="675"/>
      <c r="X72" s="675"/>
      <c r="Y72" s="675"/>
    </row>
    <row r="73" spans="1:25" ht="12.6" customHeight="1" x14ac:dyDescent="0.25">
      <c r="A73" s="677"/>
      <c r="B73" s="678"/>
      <c r="C73" s="678"/>
      <c r="D73" s="678"/>
      <c r="E73" s="678"/>
      <c r="F73" s="679"/>
      <c r="G73" s="679"/>
      <c r="H73" s="680"/>
      <c r="I73" s="678"/>
      <c r="J73" s="678"/>
      <c r="K73" s="678"/>
    </row>
    <row r="74" spans="1:25" ht="8.1" customHeight="1" x14ac:dyDescent="0.25">
      <c r="A74" s="677"/>
      <c r="B74" s="678"/>
      <c r="C74" s="678"/>
      <c r="D74" s="678"/>
      <c r="E74" s="678"/>
      <c r="F74" s="679"/>
      <c r="G74" s="679"/>
      <c r="H74" s="680"/>
      <c r="I74" s="678"/>
      <c r="J74" s="678"/>
      <c r="K74" s="678"/>
    </row>
    <row r="75" spans="1:25" ht="13.35" customHeight="1" x14ac:dyDescent="0.25"/>
    <row r="76" spans="1:25" ht="13.35" customHeight="1" x14ac:dyDescent="0.25"/>
    <row r="77" spans="1:25" ht="12.4" customHeight="1" x14ac:dyDescent="0.25">
      <c r="A77" s="681"/>
      <c r="B77" s="683"/>
      <c r="C77" s="683"/>
      <c r="D77" s="683"/>
      <c r="E77" s="683"/>
      <c r="F77" s="683"/>
      <c r="G77" s="681"/>
      <c r="H77" s="684"/>
      <c r="I77" s="685"/>
      <c r="J77" s="685"/>
      <c r="K77" s="686"/>
      <c r="L77" s="686"/>
      <c r="M77" s="686"/>
      <c r="N77" s="685"/>
      <c r="O77" s="686"/>
      <c r="P77" s="686"/>
      <c r="Q77" s="686"/>
      <c r="R77" s="686"/>
      <c r="S77" s="686"/>
      <c r="T77" s="686"/>
      <c r="U77" s="686"/>
      <c r="V77" s="686"/>
    </row>
    <row r="78" spans="1:25" ht="12.4" customHeight="1" x14ac:dyDescent="0.25">
      <c r="A78" s="681"/>
      <c r="B78" s="683"/>
      <c r="C78" s="683"/>
      <c r="D78" s="683"/>
      <c r="E78" s="683"/>
      <c r="F78" s="683"/>
      <c r="G78" s="681"/>
      <c r="H78" s="684"/>
      <c r="I78" s="685"/>
      <c r="J78" s="685"/>
      <c r="K78" s="686"/>
      <c r="L78" s="686"/>
      <c r="M78" s="686"/>
      <c r="N78" s="685"/>
      <c r="O78" s="686"/>
      <c r="P78" s="686"/>
      <c r="Q78" s="686"/>
      <c r="R78" s="686"/>
      <c r="S78" s="686"/>
      <c r="T78" s="686"/>
      <c r="U78" s="686"/>
      <c r="V78" s="686"/>
    </row>
    <row r="79" spans="1:25" ht="12.4" customHeight="1" x14ac:dyDescent="0.25">
      <c r="A79" s="681"/>
      <c r="B79" s="683"/>
      <c r="C79" s="683"/>
      <c r="D79" s="683"/>
      <c r="E79" s="683"/>
      <c r="F79" s="683"/>
      <c r="G79" s="681"/>
      <c r="H79" s="684"/>
      <c r="I79" s="685"/>
      <c r="J79" s="685"/>
      <c r="K79" s="686"/>
      <c r="L79" s="686"/>
      <c r="M79" s="686"/>
      <c r="N79" s="685"/>
      <c r="O79" s="686"/>
      <c r="P79" s="686"/>
      <c r="Q79" s="686"/>
      <c r="R79" s="686"/>
      <c r="S79" s="686"/>
    </row>
    <row r="80" spans="1:25" ht="12.4" customHeight="1" x14ac:dyDescent="0.25">
      <c r="A80" s="681"/>
      <c r="B80" s="683"/>
      <c r="C80" s="683"/>
      <c r="D80" s="683"/>
      <c r="E80" s="683"/>
      <c r="F80" s="683"/>
      <c r="G80" s="681"/>
      <c r="H80" s="684"/>
      <c r="I80" s="685"/>
      <c r="J80" s="685"/>
      <c r="K80" s="686"/>
      <c r="L80" s="686"/>
      <c r="M80" s="686"/>
      <c r="N80" s="685"/>
      <c r="O80" s="686"/>
      <c r="P80" s="686"/>
      <c r="Q80" s="686"/>
      <c r="R80" s="686"/>
      <c r="S80" s="686"/>
    </row>
    <row r="81" spans="1:22" ht="12.4" customHeight="1" x14ac:dyDescent="0.25">
      <c r="A81" s="681"/>
      <c r="B81" s="683"/>
      <c r="C81" s="683"/>
      <c r="D81" s="683"/>
      <c r="E81" s="683"/>
      <c r="F81" s="683"/>
      <c r="G81" s="681"/>
      <c r="H81" s="684"/>
      <c r="I81" s="685"/>
      <c r="J81" s="685"/>
      <c r="K81" s="686"/>
      <c r="L81" s="686"/>
      <c r="M81" s="686"/>
      <c r="N81" s="685"/>
      <c r="O81" s="686"/>
      <c r="P81" s="686"/>
      <c r="Q81" s="686"/>
      <c r="R81" s="686"/>
      <c r="S81" s="686"/>
    </row>
    <row r="82" spans="1:22" ht="12.4" customHeight="1" x14ac:dyDescent="0.25">
      <c r="A82" s="681"/>
      <c r="B82" s="683"/>
      <c r="C82" s="683"/>
      <c r="D82" s="683"/>
      <c r="E82" s="683"/>
      <c r="F82" s="683"/>
      <c r="G82" s="681"/>
      <c r="H82" s="684"/>
      <c r="I82" s="685"/>
      <c r="J82" s="685"/>
      <c r="K82" s="686"/>
      <c r="L82" s="686"/>
      <c r="M82" s="686"/>
      <c r="N82" s="685"/>
      <c r="O82" s="686"/>
      <c r="P82" s="686"/>
      <c r="Q82" s="686"/>
      <c r="R82" s="686"/>
      <c r="S82" s="686"/>
    </row>
    <row r="83" spans="1:22" ht="11.1" customHeight="1" x14ac:dyDescent="0.25">
      <c r="A83" s="681"/>
      <c r="B83" s="682"/>
      <c r="C83" s="682"/>
      <c r="D83" s="683"/>
      <c r="E83" s="683"/>
      <c r="F83" s="683"/>
      <c r="G83" s="681"/>
      <c r="H83" s="684"/>
      <c r="I83" s="685"/>
      <c r="J83" s="685"/>
      <c r="K83" s="686"/>
      <c r="L83" s="686"/>
      <c r="M83" s="686"/>
      <c r="N83" s="685"/>
      <c r="O83" s="686"/>
      <c r="P83" s="686"/>
      <c r="Q83" s="686"/>
      <c r="R83" s="686"/>
      <c r="S83" s="686"/>
    </row>
    <row r="84" spans="1:22" ht="8.25" customHeight="1" x14ac:dyDescent="0.25">
      <c r="A84" s="687"/>
      <c r="B84" s="682"/>
      <c r="C84" s="682"/>
      <c r="D84" s="683"/>
      <c r="E84" s="683"/>
      <c r="F84" s="683"/>
      <c r="G84" s="687"/>
      <c r="H84" s="688"/>
      <c r="I84" s="685"/>
      <c r="J84" s="685"/>
      <c r="K84" s="686"/>
      <c r="L84" s="686"/>
      <c r="M84" s="686"/>
      <c r="N84" s="685"/>
      <c r="O84" s="686"/>
      <c r="P84" s="686"/>
      <c r="Q84" s="686"/>
      <c r="R84" s="686"/>
      <c r="S84" s="686"/>
    </row>
    <row r="85" spans="1:22" ht="11.1" customHeight="1" x14ac:dyDescent="0.25">
      <c r="A85" s="681"/>
      <c r="B85" s="682"/>
      <c r="C85" s="682"/>
      <c r="D85" s="683"/>
      <c r="E85" s="683"/>
      <c r="F85" s="683"/>
      <c r="G85" s="681"/>
      <c r="H85" s="684"/>
      <c r="I85" s="685"/>
      <c r="J85" s="685"/>
      <c r="K85" s="686"/>
      <c r="L85" s="686"/>
      <c r="M85" s="686"/>
      <c r="N85" s="685"/>
      <c r="O85" s="686"/>
      <c r="P85" s="686"/>
      <c r="Q85" s="686"/>
      <c r="R85" s="686"/>
      <c r="S85" s="686"/>
    </row>
    <row r="86" spans="1:22" ht="8.25" customHeight="1" x14ac:dyDescent="0.25">
      <c r="A86" s="687"/>
      <c r="B86" s="682"/>
      <c r="C86" s="682"/>
      <c r="D86" s="683"/>
      <c r="E86" s="683"/>
      <c r="F86" s="683"/>
      <c r="G86" s="687"/>
      <c r="H86" s="688"/>
      <c r="I86" s="685"/>
      <c r="J86" s="685"/>
      <c r="K86" s="686"/>
      <c r="L86" s="686"/>
      <c r="M86" s="686"/>
      <c r="N86" s="685"/>
      <c r="O86" s="686"/>
      <c r="P86" s="686"/>
      <c r="Q86" s="686"/>
      <c r="R86" s="686"/>
      <c r="S86" s="686"/>
    </row>
    <row r="87" spans="1:22" ht="12.4" customHeight="1" x14ac:dyDescent="0.25">
      <c r="A87" s="681"/>
      <c r="B87" s="683"/>
      <c r="C87" s="683"/>
      <c r="D87" s="683"/>
      <c r="E87" s="683"/>
      <c r="F87" s="683"/>
      <c r="G87" s="681"/>
      <c r="H87" s="684"/>
      <c r="I87" s="685"/>
      <c r="J87" s="685"/>
      <c r="K87" s="686"/>
      <c r="L87" s="686"/>
      <c r="M87" s="686"/>
      <c r="N87" s="685"/>
      <c r="O87" s="686"/>
      <c r="P87" s="686"/>
      <c r="Q87" s="686"/>
      <c r="R87" s="686"/>
      <c r="S87" s="686"/>
    </row>
    <row r="88" spans="1:22" ht="12.4" customHeight="1" x14ac:dyDescent="0.25">
      <c r="A88" s="681"/>
      <c r="B88" s="683"/>
      <c r="C88" s="683"/>
      <c r="D88" s="683"/>
      <c r="E88" s="683"/>
      <c r="F88" s="683"/>
      <c r="G88" s="681"/>
      <c r="H88" s="684"/>
      <c r="I88" s="685"/>
      <c r="J88" s="685"/>
      <c r="K88" s="686"/>
      <c r="L88" s="686"/>
      <c r="M88" s="686"/>
      <c r="N88" s="685"/>
      <c r="O88" s="686"/>
      <c r="P88" s="686"/>
      <c r="Q88" s="686"/>
      <c r="R88" s="686"/>
      <c r="S88" s="686"/>
      <c r="T88" s="686"/>
      <c r="U88" s="686"/>
      <c r="V88" s="686"/>
    </row>
    <row r="89" spans="1:22" ht="12.4" customHeight="1" x14ac:dyDescent="0.25">
      <c r="A89" s="681"/>
      <c r="B89" s="683"/>
      <c r="C89" s="683"/>
      <c r="D89" s="683"/>
      <c r="E89" s="683"/>
      <c r="F89" s="683"/>
      <c r="G89" s="681"/>
      <c r="H89" s="684"/>
      <c r="I89" s="685"/>
      <c r="J89" s="685"/>
      <c r="K89" s="686"/>
      <c r="L89" s="686"/>
      <c r="M89" s="686"/>
      <c r="N89" s="685"/>
      <c r="O89" s="686"/>
      <c r="P89" s="686"/>
      <c r="Q89" s="686"/>
      <c r="R89" s="686"/>
      <c r="S89" s="686"/>
      <c r="T89" s="686"/>
      <c r="U89" s="686"/>
      <c r="V89" s="686"/>
    </row>
    <row r="90" spans="1:22" ht="12.4" customHeight="1" x14ac:dyDescent="0.25">
      <c r="A90" s="681"/>
      <c r="B90" s="683"/>
      <c r="C90" s="683"/>
      <c r="D90" s="683"/>
      <c r="E90" s="683"/>
      <c r="F90" s="683"/>
      <c r="G90" s="681"/>
      <c r="H90" s="684"/>
      <c r="I90" s="685"/>
      <c r="J90" s="685"/>
      <c r="K90" s="686"/>
      <c r="L90" s="686"/>
      <c r="M90" s="686"/>
      <c r="N90" s="685"/>
      <c r="O90" s="686"/>
      <c r="P90" s="686"/>
      <c r="Q90" s="686"/>
      <c r="R90" s="686"/>
      <c r="S90" s="686"/>
      <c r="T90" s="686"/>
      <c r="U90" s="686"/>
      <c r="V90" s="686"/>
    </row>
    <row r="91" spans="1:22" ht="11.1" customHeight="1" x14ac:dyDescent="0.25">
      <c r="A91" s="681"/>
      <c r="B91" s="682"/>
      <c r="C91" s="682"/>
      <c r="D91" s="683"/>
      <c r="E91" s="683"/>
      <c r="F91" s="683"/>
      <c r="G91" s="681"/>
      <c r="H91" s="684"/>
      <c r="I91" s="685"/>
      <c r="J91" s="685"/>
      <c r="K91" s="686"/>
      <c r="L91" s="686"/>
      <c r="M91" s="686"/>
      <c r="N91" s="685"/>
      <c r="O91" s="686"/>
      <c r="P91" s="686"/>
      <c r="Q91" s="686"/>
      <c r="R91" s="686"/>
      <c r="S91" s="686"/>
      <c r="T91" s="686"/>
      <c r="U91" s="686"/>
      <c r="V91" s="686"/>
    </row>
    <row r="92" spans="1:22" ht="8.25" customHeight="1" x14ac:dyDescent="0.25">
      <c r="A92" s="687"/>
      <c r="B92" s="682"/>
      <c r="C92" s="682"/>
      <c r="D92" s="683"/>
      <c r="E92" s="683"/>
      <c r="F92" s="683"/>
      <c r="G92" s="687"/>
      <c r="H92" s="688"/>
      <c r="I92" s="685"/>
      <c r="J92" s="685"/>
      <c r="K92" s="686"/>
      <c r="L92" s="686"/>
      <c r="M92" s="686"/>
      <c r="N92" s="685"/>
      <c r="O92" s="686"/>
      <c r="P92" s="686"/>
      <c r="Q92" s="686"/>
      <c r="R92" s="686"/>
      <c r="S92" s="686"/>
      <c r="T92" s="686"/>
      <c r="U92" s="686"/>
      <c r="V92" s="686"/>
    </row>
    <row r="93" spans="1:22" ht="12.4" customHeight="1" x14ac:dyDescent="0.25">
      <c r="A93" s="681"/>
      <c r="B93" s="683"/>
      <c r="C93" s="683"/>
      <c r="D93" s="683"/>
      <c r="E93" s="683"/>
      <c r="F93" s="683"/>
      <c r="G93" s="681"/>
      <c r="H93" s="684"/>
      <c r="I93" s="685"/>
      <c r="J93" s="685"/>
      <c r="K93" s="686"/>
      <c r="L93" s="686"/>
      <c r="M93" s="686"/>
      <c r="N93" s="685"/>
      <c r="O93" s="686"/>
      <c r="P93" s="686"/>
      <c r="Q93" s="686"/>
      <c r="R93" s="686"/>
      <c r="S93" s="686"/>
      <c r="T93" s="686"/>
      <c r="U93" s="686"/>
      <c r="V93" s="686"/>
    </row>
    <row r="94" spans="1:22" ht="11.1" customHeight="1" x14ac:dyDescent="0.25">
      <c r="A94" s="681"/>
      <c r="B94" s="682"/>
      <c r="C94" s="682"/>
      <c r="D94" s="683"/>
      <c r="E94" s="683"/>
      <c r="F94" s="683"/>
      <c r="G94" s="681"/>
      <c r="H94" s="684"/>
      <c r="I94" s="685"/>
      <c r="J94" s="685"/>
      <c r="K94" s="686"/>
      <c r="L94" s="686"/>
      <c r="M94" s="686"/>
      <c r="N94" s="685"/>
      <c r="O94" s="686"/>
      <c r="P94" s="686"/>
      <c r="Q94" s="686"/>
      <c r="R94" s="686"/>
      <c r="S94" s="686"/>
    </row>
    <row r="95" spans="1:22" ht="8.25" customHeight="1" x14ac:dyDescent="0.25">
      <c r="A95" s="687"/>
      <c r="B95" s="682"/>
      <c r="C95" s="682"/>
      <c r="D95" s="683"/>
      <c r="E95" s="683"/>
      <c r="F95" s="683"/>
      <c r="G95" s="687"/>
      <c r="H95" s="688"/>
      <c r="I95" s="685"/>
      <c r="J95" s="685"/>
      <c r="K95" s="686"/>
      <c r="L95" s="686"/>
      <c r="M95" s="686"/>
      <c r="N95" s="685"/>
      <c r="O95" s="686"/>
      <c r="P95" s="686"/>
      <c r="Q95" s="686"/>
      <c r="R95" s="686"/>
      <c r="S95" s="686"/>
    </row>
    <row r="96" spans="1:22" ht="12.4" customHeight="1" x14ac:dyDescent="0.25">
      <c r="A96" s="681"/>
      <c r="B96" s="683"/>
      <c r="C96" s="683"/>
      <c r="D96" s="683"/>
      <c r="E96" s="683"/>
      <c r="F96" s="683"/>
      <c r="G96" s="681"/>
      <c r="H96" s="684"/>
      <c r="I96" s="685"/>
      <c r="J96" s="685"/>
      <c r="K96" s="686"/>
      <c r="L96" s="686"/>
      <c r="M96" s="686"/>
      <c r="N96" s="685"/>
      <c r="O96" s="686"/>
      <c r="P96" s="686"/>
      <c r="Q96" s="686"/>
      <c r="R96" s="686"/>
      <c r="S96" s="686"/>
      <c r="T96" s="686"/>
      <c r="U96" s="686"/>
      <c r="V96" s="686"/>
    </row>
    <row r="97" spans="1:26" ht="11.1" customHeight="1" x14ac:dyDescent="0.25">
      <c r="A97" s="681"/>
      <c r="B97" s="682"/>
      <c r="C97" s="682"/>
      <c r="D97" s="683"/>
      <c r="E97" s="683"/>
      <c r="F97" s="683"/>
      <c r="G97" s="681"/>
      <c r="H97" s="684"/>
      <c r="I97" s="685"/>
      <c r="J97" s="685"/>
      <c r="K97" s="686"/>
      <c r="L97" s="686"/>
      <c r="M97" s="686"/>
      <c r="N97" s="685"/>
      <c r="O97" s="686"/>
      <c r="P97" s="686"/>
      <c r="Q97" s="686"/>
      <c r="R97" s="686"/>
      <c r="S97" s="686"/>
    </row>
    <row r="98" spans="1:26" ht="8.25" customHeight="1" x14ac:dyDescent="0.25">
      <c r="A98" s="687"/>
      <c r="B98" s="682"/>
      <c r="C98" s="682"/>
      <c r="D98" s="683"/>
      <c r="E98" s="683"/>
      <c r="F98" s="683"/>
      <c r="G98" s="687"/>
      <c r="H98" s="688"/>
      <c r="I98" s="685"/>
      <c r="J98" s="685"/>
      <c r="K98" s="686"/>
      <c r="L98" s="686"/>
      <c r="M98" s="686"/>
      <c r="N98" s="685"/>
      <c r="O98" s="686"/>
      <c r="P98" s="686"/>
      <c r="Q98" s="686"/>
      <c r="R98" s="686"/>
      <c r="S98" s="686"/>
    </row>
    <row r="99" spans="1:26" ht="11.1" customHeight="1" x14ac:dyDescent="0.25">
      <c r="A99" s="681"/>
      <c r="B99" s="682"/>
      <c r="C99" s="682"/>
      <c r="D99" s="683"/>
      <c r="E99" s="683"/>
      <c r="F99" s="683"/>
      <c r="G99" s="681"/>
      <c r="H99" s="684"/>
      <c r="I99" s="685"/>
      <c r="J99" s="685"/>
      <c r="K99" s="686"/>
      <c r="L99" s="686"/>
      <c r="M99" s="686"/>
      <c r="N99" s="685"/>
      <c r="O99" s="686"/>
      <c r="P99" s="686"/>
      <c r="Q99" s="686"/>
      <c r="R99" s="686"/>
      <c r="S99" s="686"/>
      <c r="T99" s="686"/>
      <c r="U99" s="686"/>
      <c r="V99" s="686"/>
    </row>
    <row r="100" spans="1:26" ht="8.25" customHeight="1" x14ac:dyDescent="0.25">
      <c r="A100" s="687"/>
      <c r="B100" s="682"/>
      <c r="C100" s="682"/>
      <c r="D100" s="683"/>
      <c r="E100" s="683"/>
      <c r="F100" s="683"/>
      <c r="G100" s="687"/>
      <c r="H100" s="688"/>
      <c r="I100" s="685"/>
      <c r="J100" s="685"/>
      <c r="K100" s="686"/>
      <c r="L100" s="686"/>
      <c r="M100" s="686"/>
      <c r="N100" s="685"/>
      <c r="O100" s="686"/>
      <c r="P100" s="686"/>
      <c r="Q100" s="686"/>
      <c r="R100" s="686"/>
      <c r="S100" s="686"/>
      <c r="T100" s="686"/>
      <c r="U100" s="686"/>
      <c r="V100" s="686"/>
    </row>
    <row r="101" spans="1:26" ht="12.4" customHeight="1" x14ac:dyDescent="0.25">
      <c r="A101" s="681"/>
      <c r="B101" s="683"/>
      <c r="C101" s="683"/>
      <c r="D101" s="683"/>
      <c r="E101" s="683"/>
      <c r="F101" s="683"/>
      <c r="G101" s="681"/>
      <c r="H101" s="684"/>
      <c r="I101" s="685"/>
      <c r="J101" s="685"/>
      <c r="K101" s="686"/>
      <c r="L101" s="686"/>
      <c r="M101" s="686"/>
      <c r="N101" s="685"/>
      <c r="O101" s="686"/>
      <c r="P101" s="686"/>
      <c r="Q101" s="686"/>
      <c r="R101" s="686"/>
      <c r="S101" s="686"/>
      <c r="T101" s="686"/>
      <c r="U101" s="686"/>
      <c r="V101" s="686"/>
    </row>
    <row r="102" spans="1:26" ht="12.4" customHeight="1" x14ac:dyDescent="0.25">
      <c r="A102" s="681"/>
      <c r="B102" s="683"/>
      <c r="C102" s="683"/>
      <c r="D102" s="683"/>
      <c r="E102" s="683"/>
      <c r="F102" s="683"/>
      <c r="G102" s="681"/>
      <c r="H102" s="684"/>
      <c r="I102" s="685"/>
      <c r="J102" s="685"/>
      <c r="K102" s="686"/>
      <c r="L102" s="686"/>
      <c r="M102" s="686"/>
      <c r="N102" s="685"/>
      <c r="O102" s="686"/>
      <c r="P102" s="686"/>
      <c r="Q102" s="686"/>
      <c r="R102" s="686"/>
      <c r="S102" s="686"/>
      <c r="T102" s="686"/>
      <c r="U102" s="686"/>
      <c r="V102" s="686"/>
    </row>
    <row r="103" spans="1:26" ht="12.4" customHeight="1" x14ac:dyDescent="0.25">
      <c r="A103" s="681"/>
      <c r="B103" s="683"/>
      <c r="C103" s="683"/>
      <c r="D103" s="683"/>
      <c r="E103" s="683"/>
      <c r="F103" s="683"/>
      <c r="G103" s="681"/>
      <c r="H103" s="684"/>
      <c r="I103" s="685"/>
      <c r="J103" s="685"/>
      <c r="K103" s="686"/>
      <c r="L103" s="686"/>
      <c r="M103" s="686"/>
      <c r="N103" s="685"/>
      <c r="O103" s="686"/>
      <c r="P103" s="686"/>
      <c r="Q103" s="686"/>
      <c r="R103" s="686"/>
      <c r="S103" s="686"/>
      <c r="T103" s="686"/>
      <c r="U103" s="686"/>
      <c r="V103" s="686"/>
    </row>
    <row r="104" spans="1:26" ht="12.4" customHeight="1" x14ac:dyDescent="0.25">
      <c r="A104" s="681"/>
      <c r="B104" s="683"/>
      <c r="C104" s="683"/>
      <c r="D104" s="683"/>
      <c r="E104" s="683"/>
      <c r="F104" s="683"/>
      <c r="G104" s="681"/>
      <c r="H104" s="684"/>
      <c r="I104" s="685"/>
      <c r="J104" s="685"/>
      <c r="K104" s="686"/>
      <c r="L104" s="686"/>
      <c r="M104" s="686"/>
      <c r="N104" s="685"/>
      <c r="O104" s="686"/>
      <c r="P104" s="686"/>
      <c r="Q104" s="686"/>
      <c r="R104" s="686"/>
      <c r="S104" s="686"/>
      <c r="T104" s="686"/>
      <c r="U104" s="686"/>
      <c r="V104" s="686"/>
    </row>
    <row r="105" spans="1:26" ht="12.4" customHeight="1" x14ac:dyDescent="0.25">
      <c r="A105" s="681"/>
      <c r="B105" s="683"/>
      <c r="C105" s="683"/>
      <c r="D105" s="683"/>
      <c r="E105" s="683"/>
      <c r="F105" s="683"/>
      <c r="G105" s="681"/>
      <c r="H105" s="684"/>
      <c r="I105" s="685"/>
      <c r="J105" s="685"/>
      <c r="K105" s="686"/>
      <c r="L105" s="686"/>
      <c r="M105" s="686"/>
      <c r="N105" s="685"/>
      <c r="O105" s="686"/>
      <c r="P105" s="686"/>
      <c r="Q105" s="686"/>
      <c r="R105" s="686"/>
      <c r="S105" s="686"/>
      <c r="T105" s="686"/>
      <c r="U105" s="686"/>
      <c r="V105" s="686"/>
    </row>
    <row r="106" spans="1:26" ht="12.4" customHeight="1" x14ac:dyDescent="0.25">
      <c r="A106" s="681"/>
      <c r="B106" s="683"/>
      <c r="C106" s="683"/>
      <c r="D106" s="683"/>
      <c r="E106" s="683"/>
      <c r="F106" s="683"/>
      <c r="G106" s="681"/>
      <c r="H106" s="684"/>
      <c r="I106" s="685"/>
      <c r="J106" s="685"/>
      <c r="K106" s="686"/>
      <c r="L106" s="686"/>
      <c r="M106" s="686"/>
      <c r="N106" s="685"/>
      <c r="O106" s="686"/>
      <c r="P106" s="686"/>
      <c r="Q106" s="686"/>
      <c r="R106" s="686"/>
      <c r="S106" s="686"/>
    </row>
    <row r="107" spans="1:26" ht="11.1" customHeight="1" x14ac:dyDescent="0.25">
      <c r="A107" s="681"/>
      <c r="B107" s="682"/>
      <c r="C107" s="682"/>
      <c r="D107" s="683"/>
      <c r="E107" s="683"/>
      <c r="F107" s="683"/>
      <c r="G107" s="681"/>
      <c r="H107" s="684"/>
      <c r="I107" s="685"/>
      <c r="J107" s="685"/>
      <c r="K107" s="686"/>
      <c r="L107" s="686"/>
      <c r="M107" s="686"/>
      <c r="N107" s="685"/>
      <c r="O107" s="686"/>
      <c r="P107" s="686"/>
      <c r="Q107" s="686"/>
      <c r="R107" s="686"/>
      <c r="S107" s="686"/>
      <c r="T107" s="686"/>
      <c r="U107" s="686"/>
      <c r="V107" s="686"/>
    </row>
    <row r="108" spans="1:26" ht="8.25" customHeight="1" x14ac:dyDescent="0.25">
      <c r="A108" s="687"/>
      <c r="B108" s="682"/>
      <c r="C108" s="682"/>
      <c r="D108" s="683"/>
      <c r="E108" s="683"/>
      <c r="F108" s="683"/>
      <c r="G108" s="687"/>
      <c r="H108" s="688"/>
      <c r="I108" s="685"/>
      <c r="J108" s="685"/>
      <c r="K108" s="686"/>
      <c r="L108" s="686"/>
      <c r="M108" s="686"/>
      <c r="N108" s="685"/>
      <c r="O108" s="686"/>
      <c r="P108" s="686"/>
      <c r="Q108" s="686"/>
      <c r="R108" s="686"/>
      <c r="S108" s="686"/>
      <c r="T108" s="686"/>
      <c r="U108" s="686"/>
      <c r="V108" s="686"/>
    </row>
    <row r="109" spans="1:26" ht="12.4" customHeight="1" x14ac:dyDescent="0.25">
      <c r="A109" s="681"/>
      <c r="B109" s="683"/>
      <c r="C109" s="683"/>
      <c r="D109" s="683"/>
      <c r="E109" s="683"/>
      <c r="F109" s="683"/>
      <c r="G109" s="681"/>
      <c r="H109" s="684"/>
      <c r="I109" s="685"/>
      <c r="J109" s="685"/>
      <c r="K109" s="686"/>
      <c r="L109" s="686"/>
      <c r="M109" s="686"/>
      <c r="N109" s="685"/>
      <c r="O109" s="686"/>
      <c r="P109" s="686"/>
      <c r="Q109" s="686"/>
      <c r="R109" s="686"/>
      <c r="S109" s="686"/>
      <c r="T109" s="686"/>
      <c r="U109" s="686"/>
      <c r="V109" s="686"/>
    </row>
    <row r="110" spans="1:26" ht="12.4" customHeight="1" x14ac:dyDescent="0.25">
      <c r="A110" s="681"/>
      <c r="B110" s="683"/>
      <c r="C110" s="683"/>
      <c r="D110" s="683"/>
      <c r="E110" s="683"/>
      <c r="F110" s="683"/>
      <c r="G110" s="681"/>
      <c r="H110" s="684"/>
      <c r="I110" s="685"/>
      <c r="J110" s="685"/>
      <c r="K110" s="686"/>
      <c r="L110" s="686"/>
      <c r="M110" s="686"/>
      <c r="N110" s="685"/>
      <c r="O110" s="686"/>
      <c r="P110" s="686"/>
      <c r="Q110" s="686"/>
      <c r="R110" s="686"/>
      <c r="S110" s="686"/>
      <c r="T110" s="686"/>
      <c r="U110" s="686"/>
      <c r="V110" s="686"/>
    </row>
    <row r="111" spans="1:26" ht="15.2" customHeight="1" x14ac:dyDescent="0.25">
      <c r="B111" s="689"/>
      <c r="M111" s="690"/>
      <c r="N111" s="690"/>
      <c r="O111" s="690"/>
      <c r="P111" s="690"/>
      <c r="Q111" s="690"/>
      <c r="X111" s="690"/>
      <c r="Y111" s="690"/>
      <c r="Z111" s="69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P36"/>
  <sheetViews>
    <sheetView zoomScaleNormal="100" workbookViewId="0">
      <pane xSplit="3" ySplit="1" topLeftCell="D2" activePane="bottomRight" state="frozen"/>
      <selection pane="topRight" activeCell="D1" sqref="D1"/>
      <selection pane="bottomLeft" activeCell="A2" sqref="A2"/>
      <selection pane="bottomRight" activeCell="D22" sqref="D22"/>
    </sheetView>
  </sheetViews>
  <sheetFormatPr defaultColWidth="9" defaultRowHeight="15" x14ac:dyDescent="0.25"/>
  <cols>
    <col min="1" max="1" width="12.85546875" customWidth="1"/>
    <col min="3" max="6" width="8.7109375" customWidth="1"/>
    <col min="8" max="8" width="6.7109375" customWidth="1"/>
    <col min="9" max="9" width="11.85546875" customWidth="1"/>
    <col min="10" max="10" width="34.85546875" customWidth="1"/>
    <col min="11" max="11" width="10.7109375" customWidth="1"/>
    <col min="12" max="12" width="8.7109375" hidden="1" customWidth="1"/>
    <col min="13" max="13" width="2.85546875" hidden="1" customWidth="1"/>
    <col min="14" max="14" width="8.7109375" customWidth="1"/>
    <col min="15" max="15" width="8.7109375" hidden="1" customWidth="1"/>
    <col min="16" max="16" width="25.7109375" customWidth="1"/>
  </cols>
  <sheetData>
    <row r="1" spans="1:16" ht="39.950000000000003" customHeight="1" x14ac:dyDescent="0.25">
      <c r="A1" s="273" t="s">
        <v>479</v>
      </c>
      <c r="B1" s="272" t="s">
        <v>480</v>
      </c>
      <c r="C1" s="273" t="s">
        <v>481</v>
      </c>
      <c r="D1" s="272" t="s">
        <v>482</v>
      </c>
      <c r="E1" s="274" t="s">
        <v>483</v>
      </c>
      <c r="F1" s="272" t="s">
        <v>484</v>
      </c>
      <c r="G1" s="272" t="s">
        <v>485</v>
      </c>
      <c r="H1" s="272" t="s">
        <v>486</v>
      </c>
      <c r="I1" s="273" t="s">
        <v>487</v>
      </c>
      <c r="J1" s="273" t="s">
        <v>488</v>
      </c>
      <c r="K1" s="274" t="s">
        <v>489</v>
      </c>
      <c r="L1" s="272" t="s">
        <v>490</v>
      </c>
      <c r="M1" s="272" t="s">
        <v>491</v>
      </c>
      <c r="N1" s="274" t="s">
        <v>492</v>
      </c>
      <c r="O1" s="272" t="s">
        <v>493</v>
      </c>
      <c r="P1" s="272" t="s">
        <v>494</v>
      </c>
    </row>
    <row r="2" spans="1:16" x14ac:dyDescent="0.25">
      <c r="A2" s="269">
        <v>42583</v>
      </c>
      <c r="B2" s="270" t="s">
        <v>495</v>
      </c>
      <c r="C2" s="270">
        <v>2</v>
      </c>
      <c r="D2" s="270">
        <v>4</v>
      </c>
      <c r="E2" s="270">
        <v>1</v>
      </c>
      <c r="F2" s="270">
        <v>4</v>
      </c>
      <c r="G2" s="270" t="s">
        <v>496</v>
      </c>
      <c r="H2" s="266" t="s">
        <v>213</v>
      </c>
      <c r="I2" s="270" t="s">
        <v>497</v>
      </c>
      <c r="J2" s="270" t="s">
        <v>498</v>
      </c>
      <c r="K2" s="270">
        <v>70</v>
      </c>
      <c r="L2" s="270">
        <v>0</v>
      </c>
      <c r="M2" s="270">
        <v>0</v>
      </c>
      <c r="N2" s="270">
        <v>10</v>
      </c>
      <c r="O2" s="270">
        <v>20</v>
      </c>
      <c r="P2" s="270"/>
    </row>
    <row r="3" spans="1:16" x14ac:dyDescent="0.25">
      <c r="A3" s="269"/>
      <c r="B3" s="270"/>
      <c r="C3" s="270">
        <f>C2</f>
        <v>2</v>
      </c>
      <c r="D3" s="270"/>
      <c r="E3" s="270">
        <v>2</v>
      </c>
      <c r="F3" s="270"/>
      <c r="G3" s="270" t="s">
        <v>499</v>
      </c>
      <c r="H3" s="266" t="s">
        <v>213</v>
      </c>
      <c r="I3" s="270" t="s">
        <v>500</v>
      </c>
      <c r="J3" s="270" t="s">
        <v>501</v>
      </c>
      <c r="K3" s="270">
        <v>79</v>
      </c>
      <c r="L3" s="270"/>
      <c r="M3" s="270"/>
      <c r="N3" s="270">
        <v>30</v>
      </c>
      <c r="O3" s="270"/>
      <c r="P3" s="270"/>
    </row>
    <row r="4" spans="1:16" x14ac:dyDescent="0.25">
      <c r="A4" s="269"/>
      <c r="B4" s="270"/>
      <c r="C4" s="270">
        <f>C3</f>
        <v>2</v>
      </c>
      <c r="D4" s="270"/>
      <c r="E4" s="270">
        <v>3</v>
      </c>
      <c r="F4" s="270"/>
      <c r="G4" s="270" t="s">
        <v>502</v>
      </c>
      <c r="H4" s="266" t="s">
        <v>213</v>
      </c>
      <c r="I4" s="270" t="s">
        <v>503</v>
      </c>
      <c r="J4" s="270" t="s">
        <v>504</v>
      </c>
      <c r="K4" s="270">
        <v>84</v>
      </c>
      <c r="L4" s="270"/>
      <c r="M4" s="270"/>
      <c r="N4" s="270">
        <v>20</v>
      </c>
      <c r="O4" s="270"/>
      <c r="P4" s="270"/>
    </row>
    <row r="5" spans="1:16" x14ac:dyDescent="0.25">
      <c r="A5" s="269"/>
      <c r="B5" s="270"/>
      <c r="C5" s="270">
        <f>C4</f>
        <v>2</v>
      </c>
      <c r="D5" s="270"/>
      <c r="E5" s="270"/>
      <c r="F5" s="270"/>
      <c r="G5" s="270" t="s">
        <v>103</v>
      </c>
      <c r="H5" s="266" t="s">
        <v>505</v>
      </c>
      <c r="I5" s="270" t="s">
        <v>103</v>
      </c>
      <c r="J5" s="270"/>
      <c r="K5" s="270"/>
      <c r="L5" s="270"/>
      <c r="M5" s="270"/>
      <c r="N5" s="270"/>
      <c r="O5" s="270"/>
      <c r="P5" s="270"/>
    </row>
    <row r="6" spans="1:16" x14ac:dyDescent="0.25">
      <c r="A6" s="269">
        <v>42736</v>
      </c>
      <c r="B6" s="270" t="s">
        <v>506</v>
      </c>
      <c r="C6" s="270">
        <v>2</v>
      </c>
      <c r="D6" s="270">
        <v>5</v>
      </c>
      <c r="E6" s="270">
        <v>4</v>
      </c>
      <c r="F6" s="270">
        <v>5</v>
      </c>
      <c r="G6" s="270" t="s">
        <v>507</v>
      </c>
      <c r="H6" s="266" t="s">
        <v>213</v>
      </c>
      <c r="I6" s="270" t="s">
        <v>508</v>
      </c>
      <c r="J6" s="270" t="s">
        <v>509</v>
      </c>
      <c r="K6" s="270">
        <v>81</v>
      </c>
      <c r="L6" s="270">
        <v>0</v>
      </c>
      <c r="M6" s="270">
        <v>0</v>
      </c>
      <c r="N6" s="270">
        <v>20</v>
      </c>
      <c r="O6" s="270">
        <v>30</v>
      </c>
      <c r="P6" s="270"/>
    </row>
    <row r="7" spans="1:16" x14ac:dyDescent="0.25">
      <c r="A7" s="269"/>
      <c r="B7" s="270"/>
      <c r="C7" s="270">
        <f>C6</f>
        <v>2</v>
      </c>
      <c r="D7" s="270"/>
      <c r="E7" s="270">
        <v>5</v>
      </c>
      <c r="F7" s="270"/>
      <c r="G7" s="270" t="s">
        <v>510</v>
      </c>
      <c r="H7" s="266" t="s">
        <v>213</v>
      </c>
      <c r="I7" s="270" t="s">
        <v>511</v>
      </c>
      <c r="J7" s="270" t="s">
        <v>512</v>
      </c>
      <c r="K7" s="270">
        <v>84</v>
      </c>
      <c r="L7" s="270"/>
      <c r="M7" s="270"/>
      <c r="N7" s="270">
        <v>20</v>
      </c>
      <c r="O7" s="270"/>
      <c r="P7" s="270"/>
    </row>
    <row r="8" spans="1:16" x14ac:dyDescent="0.25">
      <c r="A8" s="269">
        <v>42826</v>
      </c>
      <c r="B8" s="270" t="s">
        <v>495</v>
      </c>
      <c r="C8" s="270">
        <v>2</v>
      </c>
      <c r="D8" s="270">
        <v>6</v>
      </c>
      <c r="E8" s="270">
        <v>6</v>
      </c>
      <c r="F8" s="270">
        <v>6</v>
      </c>
      <c r="G8" s="270" t="s">
        <v>513</v>
      </c>
      <c r="H8" s="266" t="s">
        <v>213</v>
      </c>
      <c r="I8" s="270" t="s">
        <v>514</v>
      </c>
      <c r="J8" s="270" t="s">
        <v>515</v>
      </c>
      <c r="K8" s="270">
        <v>85</v>
      </c>
      <c r="L8" s="270">
        <v>0</v>
      </c>
      <c r="M8" s="270">
        <v>0</v>
      </c>
      <c r="N8" s="270">
        <v>20</v>
      </c>
      <c r="O8" s="270">
        <v>41</v>
      </c>
      <c r="P8" s="270"/>
    </row>
    <row r="9" spans="1:16" x14ac:dyDescent="0.25">
      <c r="A9" s="269"/>
      <c r="B9" s="270"/>
      <c r="C9" s="270">
        <f>C8</f>
        <v>2</v>
      </c>
      <c r="D9" s="270"/>
      <c r="E9" s="270">
        <v>7</v>
      </c>
      <c r="F9" s="270"/>
      <c r="G9" s="270" t="s">
        <v>516</v>
      </c>
      <c r="H9" s="266" t="s">
        <v>213</v>
      </c>
      <c r="I9" s="270" t="s">
        <v>517</v>
      </c>
      <c r="J9" s="270" t="s">
        <v>444</v>
      </c>
      <c r="K9" s="270" t="s">
        <v>518</v>
      </c>
      <c r="L9" s="270"/>
      <c r="M9" s="270"/>
      <c r="N9" s="270"/>
      <c r="O9" s="270"/>
      <c r="P9" s="270"/>
    </row>
    <row r="10" spans="1:16" x14ac:dyDescent="0.25">
      <c r="A10" s="269">
        <v>42948</v>
      </c>
      <c r="B10" s="270" t="s">
        <v>495</v>
      </c>
      <c r="C10" s="270">
        <v>3</v>
      </c>
      <c r="D10" s="270">
        <v>7</v>
      </c>
      <c r="E10" s="270">
        <v>1</v>
      </c>
      <c r="F10" s="270">
        <v>7</v>
      </c>
      <c r="G10" s="270" t="s">
        <v>519</v>
      </c>
      <c r="H10" s="266" t="s">
        <v>520</v>
      </c>
      <c r="I10" s="270" t="s">
        <v>521</v>
      </c>
      <c r="J10" s="270" t="s">
        <v>522</v>
      </c>
      <c r="K10" s="270" t="s">
        <v>523</v>
      </c>
      <c r="L10" s="270">
        <v>0</v>
      </c>
      <c r="M10" s="270">
        <v>0</v>
      </c>
      <c r="N10" s="270"/>
      <c r="O10" s="270">
        <v>50</v>
      </c>
      <c r="P10" s="270"/>
    </row>
    <row r="11" spans="1:16" x14ac:dyDescent="0.25">
      <c r="A11" s="269"/>
      <c r="B11" s="270"/>
      <c r="C11" s="270">
        <f>C10</f>
        <v>3</v>
      </c>
      <c r="D11" s="270"/>
      <c r="E11" s="270">
        <v>2</v>
      </c>
      <c r="F11" s="270"/>
      <c r="G11" s="270" t="s">
        <v>524</v>
      </c>
      <c r="H11" s="266" t="s">
        <v>213</v>
      </c>
      <c r="I11" s="270" t="s">
        <v>525</v>
      </c>
      <c r="J11" s="270" t="s">
        <v>526</v>
      </c>
      <c r="K11" s="270">
        <v>97</v>
      </c>
      <c r="L11" s="270"/>
      <c r="M11" s="270"/>
      <c r="N11" s="270">
        <v>20</v>
      </c>
      <c r="O11" s="270"/>
      <c r="P11" s="270"/>
    </row>
    <row r="12" spans="1:16" x14ac:dyDescent="0.25">
      <c r="A12" s="269"/>
      <c r="B12" s="270"/>
      <c r="C12" s="270">
        <f>C11</f>
        <v>3</v>
      </c>
      <c r="D12" s="270"/>
      <c r="E12" s="270">
        <v>3</v>
      </c>
      <c r="F12" s="270"/>
      <c r="G12" s="270" t="s">
        <v>527</v>
      </c>
      <c r="H12" s="266" t="s">
        <v>213</v>
      </c>
      <c r="I12" s="270" t="s">
        <v>528</v>
      </c>
      <c r="J12" s="270" t="s">
        <v>529</v>
      </c>
      <c r="K12" s="270">
        <v>84</v>
      </c>
      <c r="L12" s="270"/>
      <c r="M12" s="270"/>
      <c r="N12" s="270">
        <v>20</v>
      </c>
      <c r="O12" s="270"/>
      <c r="P12" s="270"/>
    </row>
    <row r="13" spans="1:16" x14ac:dyDescent="0.25">
      <c r="A13" s="269"/>
      <c r="B13" s="270"/>
      <c r="C13" s="270">
        <f>C12</f>
        <v>3</v>
      </c>
      <c r="D13" s="270"/>
      <c r="E13" s="270"/>
      <c r="F13" s="270"/>
      <c r="G13" s="270" t="s">
        <v>458</v>
      </c>
      <c r="H13" s="266" t="s">
        <v>530</v>
      </c>
      <c r="I13" s="270" t="s">
        <v>458</v>
      </c>
      <c r="J13" s="270"/>
      <c r="K13" s="270"/>
      <c r="L13" s="270"/>
      <c r="M13" s="270"/>
      <c r="N13" s="270"/>
      <c r="O13" s="270"/>
      <c r="P13" s="270"/>
    </row>
    <row r="14" spans="1:16" x14ac:dyDescent="0.25">
      <c r="A14" s="269">
        <v>43101</v>
      </c>
      <c r="B14" s="270" t="s">
        <v>506</v>
      </c>
      <c r="C14" s="270">
        <v>3</v>
      </c>
      <c r="D14" s="270">
        <v>8</v>
      </c>
      <c r="E14" s="270">
        <v>4</v>
      </c>
      <c r="F14" s="270">
        <v>8</v>
      </c>
      <c r="G14" s="270" t="s">
        <v>531</v>
      </c>
      <c r="H14" s="266" t="s">
        <v>532</v>
      </c>
      <c r="I14" s="270" t="s">
        <v>533</v>
      </c>
      <c r="J14" s="270" t="s">
        <v>534</v>
      </c>
      <c r="K14" s="270">
        <v>59</v>
      </c>
      <c r="L14" s="270">
        <v>0</v>
      </c>
      <c r="M14" s="270">
        <v>0</v>
      </c>
      <c r="N14" s="270">
        <v>10</v>
      </c>
      <c r="O14" s="270">
        <v>62</v>
      </c>
      <c r="P14" s="270"/>
    </row>
    <row r="15" spans="1:16" x14ac:dyDescent="0.25">
      <c r="A15" s="269"/>
      <c r="B15" s="270"/>
      <c r="C15" s="270">
        <f>C14</f>
        <v>3</v>
      </c>
      <c r="D15" s="270"/>
      <c r="E15" s="270">
        <v>5</v>
      </c>
      <c r="F15" s="270"/>
      <c r="G15" s="270" t="s">
        <v>535</v>
      </c>
      <c r="H15" s="266" t="s">
        <v>520</v>
      </c>
      <c r="I15" s="270" t="s">
        <v>521</v>
      </c>
      <c r="J15" s="270" t="s">
        <v>522</v>
      </c>
      <c r="K15" s="270" t="s">
        <v>523</v>
      </c>
      <c r="L15" s="270"/>
      <c r="M15" s="270"/>
      <c r="N15" s="270"/>
      <c r="O15" s="270"/>
      <c r="P15" s="270"/>
    </row>
    <row r="16" spans="1:16" x14ac:dyDescent="0.25">
      <c r="A16" s="269"/>
      <c r="B16" s="270"/>
      <c r="C16" s="270">
        <f>C15</f>
        <v>3</v>
      </c>
      <c r="D16" s="270"/>
      <c r="E16" s="270"/>
      <c r="F16" s="270"/>
      <c r="G16" s="270" t="s">
        <v>101</v>
      </c>
      <c r="H16" s="266" t="s">
        <v>530</v>
      </c>
      <c r="I16" s="270" t="s">
        <v>101</v>
      </c>
      <c r="J16" s="270"/>
      <c r="K16" s="270"/>
      <c r="L16" s="270"/>
      <c r="M16" s="270"/>
      <c r="N16" s="270"/>
      <c r="O16" s="270"/>
      <c r="P16" s="270"/>
    </row>
    <row r="17" spans="1:16" x14ac:dyDescent="0.25">
      <c r="A17" s="269">
        <v>43191</v>
      </c>
      <c r="B17" s="270" t="s">
        <v>495</v>
      </c>
      <c r="C17" s="270">
        <v>3</v>
      </c>
      <c r="D17" s="270">
        <v>7</v>
      </c>
      <c r="E17" s="270">
        <v>6</v>
      </c>
      <c r="F17" s="270">
        <v>9</v>
      </c>
      <c r="G17" s="270" t="s">
        <v>536</v>
      </c>
      <c r="H17" s="266" t="s">
        <v>213</v>
      </c>
      <c r="I17" s="270" t="s">
        <v>537</v>
      </c>
      <c r="J17" s="270" t="s">
        <v>538</v>
      </c>
      <c r="K17" s="270">
        <v>75</v>
      </c>
      <c r="L17" s="270">
        <v>0</v>
      </c>
      <c r="M17" s="270">
        <v>0</v>
      </c>
      <c r="N17" s="270">
        <v>20</v>
      </c>
      <c r="O17" s="270">
        <v>82</v>
      </c>
      <c r="P17" s="270"/>
    </row>
    <row r="18" spans="1:16" x14ac:dyDescent="0.25">
      <c r="A18" s="269"/>
      <c r="B18" s="270"/>
      <c r="C18" s="270">
        <f>C17</f>
        <v>3</v>
      </c>
      <c r="D18" s="270"/>
      <c r="E18" s="270">
        <v>7</v>
      </c>
      <c r="F18" s="270"/>
      <c r="G18" s="270" t="s">
        <v>539</v>
      </c>
      <c r="H18" s="266" t="s">
        <v>213</v>
      </c>
      <c r="I18" s="270" t="s">
        <v>521</v>
      </c>
      <c r="J18" s="270" t="s">
        <v>427</v>
      </c>
      <c r="K18" s="270">
        <v>76</v>
      </c>
      <c r="L18" s="270"/>
      <c r="M18" s="270"/>
      <c r="N18" s="270">
        <v>30</v>
      </c>
      <c r="O18" s="270"/>
      <c r="P18" s="270"/>
    </row>
    <row r="19" spans="1:16" x14ac:dyDescent="0.25">
      <c r="A19" s="269"/>
      <c r="B19" s="270"/>
      <c r="C19" s="270">
        <f>C18</f>
        <v>3</v>
      </c>
      <c r="D19" s="270"/>
      <c r="E19" s="270">
        <v>8</v>
      </c>
      <c r="F19" s="270"/>
      <c r="G19" s="270" t="s">
        <v>540</v>
      </c>
      <c r="H19" s="266" t="s">
        <v>213</v>
      </c>
      <c r="I19" s="270" t="s">
        <v>541</v>
      </c>
      <c r="J19" s="270" t="s">
        <v>542</v>
      </c>
      <c r="K19" s="270">
        <v>74</v>
      </c>
      <c r="L19" s="270"/>
      <c r="M19" s="270"/>
      <c r="N19" s="270">
        <v>20</v>
      </c>
      <c r="O19" s="270"/>
      <c r="P19" s="270"/>
    </row>
    <row r="20" spans="1:16" x14ac:dyDescent="0.25">
      <c r="A20" s="269"/>
      <c r="B20" s="270"/>
      <c r="C20" s="270">
        <f>C19</f>
        <v>3</v>
      </c>
      <c r="D20" s="270"/>
      <c r="E20" s="270"/>
      <c r="F20" s="270"/>
      <c r="G20" s="270" t="s">
        <v>49</v>
      </c>
      <c r="H20" s="266" t="s">
        <v>530</v>
      </c>
      <c r="I20" s="270" t="s">
        <v>49</v>
      </c>
      <c r="J20" s="270"/>
      <c r="K20" s="270"/>
      <c r="L20" s="270"/>
      <c r="M20" s="270"/>
      <c r="N20" s="270"/>
      <c r="O20" s="270"/>
      <c r="P20" s="270"/>
    </row>
    <row r="21" spans="1:16" x14ac:dyDescent="0.25">
      <c r="A21" s="269"/>
      <c r="B21" s="270"/>
      <c r="C21" s="270">
        <f>C20</f>
        <v>3</v>
      </c>
      <c r="D21" s="270"/>
      <c r="E21" s="270"/>
      <c r="F21" s="270"/>
      <c r="G21" s="270" t="s">
        <v>50</v>
      </c>
      <c r="H21" s="266" t="s">
        <v>543</v>
      </c>
      <c r="I21" s="270" t="s">
        <v>50</v>
      </c>
      <c r="J21" s="270"/>
      <c r="K21" s="270"/>
      <c r="L21" s="270"/>
      <c r="M21" s="270"/>
      <c r="N21" s="270"/>
      <c r="O21" s="270"/>
      <c r="P21" s="270"/>
    </row>
    <row r="22" spans="1:16" x14ac:dyDescent="0.25">
      <c r="A22" s="269"/>
      <c r="B22" s="270"/>
      <c r="C22" s="270"/>
      <c r="D22" s="270"/>
      <c r="E22" s="270"/>
      <c r="F22" s="270"/>
      <c r="G22" s="270"/>
      <c r="H22" s="266"/>
      <c r="I22" s="270"/>
      <c r="J22" s="270"/>
      <c r="K22" s="270"/>
      <c r="L22" s="270"/>
      <c r="M22" s="270"/>
      <c r="N22" s="270"/>
      <c r="O22" s="270"/>
      <c r="P22" s="270"/>
    </row>
    <row r="23" spans="1:16" x14ac:dyDescent="0.25">
      <c r="A23" s="269"/>
      <c r="B23" s="270"/>
      <c r="C23" s="270"/>
      <c r="D23" s="270"/>
      <c r="E23" s="270"/>
      <c r="F23" s="270"/>
      <c r="G23" s="270"/>
      <c r="H23" s="266"/>
      <c r="I23" s="270"/>
      <c r="J23" s="270"/>
      <c r="K23" s="270"/>
      <c r="L23" s="270"/>
      <c r="M23" s="270"/>
      <c r="N23" s="270"/>
      <c r="O23" s="270"/>
      <c r="P23" s="270"/>
    </row>
    <row r="24" spans="1:16" x14ac:dyDescent="0.25">
      <c r="A24" s="269"/>
      <c r="B24" s="270"/>
      <c r="C24" s="270"/>
      <c r="D24" s="270"/>
      <c r="E24" s="270"/>
      <c r="F24" s="270"/>
      <c r="G24" s="270"/>
      <c r="H24" s="266"/>
      <c r="I24" s="270"/>
      <c r="J24" s="270"/>
      <c r="K24" s="270"/>
      <c r="L24" s="270"/>
      <c r="M24" s="270"/>
      <c r="N24" s="270"/>
      <c r="O24" s="270"/>
      <c r="P24" s="270"/>
    </row>
    <row r="25" spans="1:16" x14ac:dyDescent="0.25">
      <c r="A25" s="269"/>
      <c r="B25" s="270"/>
      <c r="C25" s="270"/>
      <c r="D25" s="270"/>
      <c r="E25" s="270"/>
      <c r="F25" s="270"/>
      <c r="G25" s="270"/>
      <c r="H25" s="266"/>
      <c r="I25" s="270"/>
      <c r="J25" s="270"/>
      <c r="K25" s="270"/>
      <c r="L25" s="270"/>
      <c r="M25" s="270"/>
      <c r="N25" s="270"/>
      <c r="O25" s="270"/>
      <c r="P25" s="270"/>
    </row>
    <row r="26" spans="1:16" x14ac:dyDescent="0.25">
      <c r="A26" s="269"/>
      <c r="B26" s="270"/>
      <c r="C26" s="270"/>
      <c r="D26" s="270"/>
      <c r="E26" s="270"/>
      <c r="F26" s="270"/>
      <c r="G26" s="270"/>
      <c r="H26" s="266"/>
      <c r="I26" s="270"/>
      <c r="J26" s="270"/>
      <c r="K26" s="270"/>
      <c r="L26" s="270"/>
      <c r="M26" s="270"/>
      <c r="N26" s="270"/>
      <c r="O26" s="270"/>
      <c r="P26" s="270"/>
    </row>
    <row r="27" spans="1:16" x14ac:dyDescent="0.25">
      <c r="A27" s="269"/>
      <c r="B27" s="270"/>
      <c r="C27" s="270"/>
      <c r="D27" s="270"/>
      <c r="E27" s="270"/>
      <c r="F27" s="270"/>
      <c r="G27" s="270"/>
      <c r="H27" s="266"/>
      <c r="I27" s="270"/>
      <c r="J27" s="270"/>
      <c r="K27" s="270"/>
      <c r="L27" s="270"/>
      <c r="M27" s="270"/>
      <c r="N27" s="270"/>
      <c r="O27" s="270"/>
      <c r="P27" s="270"/>
    </row>
    <row r="28" spans="1:16" x14ac:dyDescent="0.25">
      <c r="A28" s="269"/>
      <c r="B28" s="270"/>
      <c r="C28" s="270"/>
      <c r="D28" s="270"/>
      <c r="E28" s="270"/>
      <c r="F28" s="270"/>
      <c r="G28" s="270"/>
      <c r="H28" s="266"/>
      <c r="I28" s="270"/>
      <c r="J28" s="270"/>
      <c r="K28" s="270"/>
      <c r="L28" s="270"/>
      <c r="M28" s="270"/>
      <c r="N28" s="270"/>
      <c r="O28" s="270"/>
      <c r="P28" s="270"/>
    </row>
    <row r="29" spans="1:16" x14ac:dyDescent="0.25">
      <c r="A29" s="269"/>
      <c r="B29" s="270"/>
      <c r="C29" s="270"/>
      <c r="D29" s="270"/>
      <c r="E29" s="270"/>
      <c r="F29" s="270"/>
      <c r="G29" s="270"/>
      <c r="H29" s="266"/>
      <c r="I29" s="270"/>
      <c r="J29" s="271"/>
      <c r="K29" s="271"/>
      <c r="L29" s="271"/>
      <c r="M29" s="271"/>
      <c r="N29" s="271"/>
      <c r="O29" s="271"/>
      <c r="P29" s="271"/>
    </row>
    <row r="30" spans="1:16" x14ac:dyDescent="0.25">
      <c r="A30" s="269"/>
      <c r="B30" s="270"/>
      <c r="C30" s="270"/>
      <c r="D30" s="270"/>
      <c r="E30" s="270"/>
      <c r="F30" s="270"/>
      <c r="G30" s="270"/>
      <c r="H30" s="266"/>
      <c r="I30" s="270"/>
      <c r="J30" s="270"/>
      <c r="K30" s="270"/>
      <c r="L30" s="270"/>
      <c r="M30" s="270"/>
      <c r="N30" s="270"/>
      <c r="O30" s="270"/>
      <c r="P30" s="270"/>
    </row>
    <row r="31" spans="1:16" x14ac:dyDescent="0.25">
      <c r="A31" s="269"/>
      <c r="B31" s="270"/>
      <c r="C31" s="270"/>
      <c r="D31" s="270"/>
      <c r="E31" s="270"/>
      <c r="F31" s="270"/>
      <c r="G31" s="270"/>
      <c r="H31" s="266"/>
      <c r="I31" s="270"/>
      <c r="J31" s="270"/>
      <c r="K31" s="270"/>
      <c r="L31" s="270"/>
      <c r="M31" s="270"/>
      <c r="N31" s="270"/>
      <c r="O31" s="270"/>
      <c r="P31" s="270"/>
    </row>
    <row r="32" spans="1:16" x14ac:dyDescent="0.25">
      <c r="A32" s="269"/>
      <c r="B32" s="270"/>
      <c r="C32" s="270"/>
      <c r="D32" s="270"/>
      <c r="E32" s="270"/>
      <c r="F32" s="270"/>
      <c r="G32" s="270"/>
      <c r="H32" s="266"/>
      <c r="I32" s="270"/>
      <c r="J32" s="270"/>
      <c r="K32" s="270"/>
      <c r="L32" s="270"/>
      <c r="M32" s="270"/>
      <c r="N32" s="270"/>
      <c r="O32" s="270"/>
      <c r="P32" s="270"/>
    </row>
    <row r="33" spans="1:16" x14ac:dyDescent="0.25">
      <c r="A33" s="269"/>
      <c r="B33" s="270"/>
      <c r="C33" s="270"/>
      <c r="D33" s="270"/>
      <c r="E33" s="270"/>
      <c r="F33" s="270"/>
      <c r="G33" s="270"/>
      <c r="H33" s="266"/>
      <c r="I33" s="270"/>
      <c r="J33" s="270"/>
      <c r="K33" s="270"/>
      <c r="L33" s="270"/>
      <c r="M33" s="270"/>
      <c r="N33" s="270"/>
      <c r="O33" s="270"/>
      <c r="P33" s="270"/>
    </row>
    <row r="34" spans="1:16" x14ac:dyDescent="0.25">
      <c r="A34" s="269"/>
      <c r="B34" s="270"/>
      <c r="C34" s="270"/>
      <c r="D34" s="270"/>
      <c r="E34" s="270"/>
      <c r="F34" s="270"/>
      <c r="G34" s="270"/>
      <c r="H34" s="266"/>
      <c r="I34" s="270"/>
      <c r="J34" s="270"/>
      <c r="K34" s="270"/>
      <c r="L34" s="270"/>
      <c r="M34" s="270"/>
      <c r="N34" s="270"/>
      <c r="O34" s="270"/>
      <c r="P34" s="270"/>
    </row>
    <row r="35" spans="1:16" x14ac:dyDescent="0.25">
      <c r="A35" s="269"/>
      <c r="B35" s="270"/>
      <c r="C35" s="270"/>
      <c r="D35" s="270"/>
      <c r="E35" s="270"/>
      <c r="F35" s="270"/>
      <c r="G35" s="270"/>
      <c r="H35" s="266"/>
      <c r="I35" s="270"/>
      <c r="J35" s="270"/>
      <c r="K35" s="270"/>
      <c r="L35" s="270"/>
      <c r="M35" s="270"/>
      <c r="N35" s="270"/>
      <c r="O35" s="270"/>
      <c r="P35" s="270"/>
    </row>
    <row r="36" spans="1:16" x14ac:dyDescent="0.25">
      <c r="A36" s="269"/>
      <c r="B36" s="270"/>
      <c r="C36" s="270"/>
      <c r="D36" s="270"/>
      <c r="E36" s="270"/>
      <c r="F36" s="270"/>
      <c r="G36" s="270"/>
      <c r="H36" s="266"/>
      <c r="I36" s="270"/>
      <c r="J36" s="271"/>
      <c r="K36" s="271"/>
      <c r="L36" s="271"/>
      <c r="M36" s="271"/>
      <c r="N36" s="271"/>
      <c r="O36" s="271"/>
      <c r="P36" s="27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10" r:id="rId4" name="Button 2">
              <controlPr defaultSize="0" print="0" autoFill="0" autoPict="0" macro="[0]!Create_PTPTN_Letter">
                <anchor moveWithCells="1" sizeWithCells="1">
                  <from>
                    <xdr:col>0</xdr:col>
                    <xdr:colOff>485775</xdr:colOff>
                    <xdr:row>0</xdr:row>
                    <xdr:rowOff>333375</xdr:rowOff>
                  </from>
                  <to>
                    <xdr:col>2</xdr:col>
                    <xdr:colOff>323850</xdr:colOff>
                    <xdr:row>1</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G74"/>
  <sheetViews>
    <sheetView workbookViewId="0">
      <pane xSplit="3" ySplit="1" topLeftCell="D2" activePane="bottomRight" state="frozen"/>
      <selection pane="topRight" activeCell="D1" sqref="D1"/>
      <selection pane="bottomLeft" activeCell="A2" sqref="A2"/>
      <selection pane="bottomRight" activeCell="A4" sqref="A4"/>
    </sheetView>
  </sheetViews>
  <sheetFormatPr defaultColWidth="9.140625" defaultRowHeight="15" x14ac:dyDescent="0.25"/>
  <cols>
    <col min="1" max="1" width="11.85546875" bestFit="1" customWidth="1"/>
    <col min="2" max="2" width="17.28515625" customWidth="1"/>
    <col min="3" max="3" width="26.140625" bestFit="1" customWidth="1"/>
    <col min="4" max="6" width="70.7109375" customWidth="1"/>
  </cols>
  <sheetData>
    <row r="1" spans="1:7" ht="15.75" thickBot="1" x14ac:dyDescent="0.3">
      <c r="A1" s="84" t="s">
        <v>544</v>
      </c>
      <c r="B1" s="85" t="s">
        <v>545</v>
      </c>
      <c r="C1" s="85" t="s">
        <v>546</v>
      </c>
      <c r="D1" s="85" t="s">
        <v>547</v>
      </c>
      <c r="E1" s="86" t="s">
        <v>548</v>
      </c>
    </row>
    <row r="2" spans="1:7" ht="90" x14ac:dyDescent="0.25">
      <c r="A2" s="87"/>
      <c r="B2" s="88"/>
      <c r="C2" s="88" t="s">
        <v>549</v>
      </c>
      <c r="D2" s="89" t="s">
        <v>550</v>
      </c>
      <c r="E2" s="89" t="s">
        <v>551</v>
      </c>
    </row>
    <row r="3" spans="1:7" ht="60" x14ac:dyDescent="0.25">
      <c r="A3" s="25" t="s">
        <v>552</v>
      </c>
      <c r="B3" s="90" t="s">
        <v>553</v>
      </c>
      <c r="C3" s="90" t="s">
        <v>554</v>
      </c>
      <c r="D3" s="91" t="s">
        <v>1112</v>
      </c>
      <c r="E3" s="92" t="s">
        <v>1113</v>
      </c>
    </row>
    <row r="4" spans="1:7" ht="150" x14ac:dyDescent="0.25">
      <c r="A4" s="25" t="s">
        <v>555</v>
      </c>
      <c r="B4" s="90" t="s">
        <v>556</v>
      </c>
      <c r="C4" s="90" t="s">
        <v>557</v>
      </c>
      <c r="D4" s="91" t="s">
        <v>558</v>
      </c>
      <c r="E4" s="92" t="s">
        <v>559</v>
      </c>
    </row>
    <row r="5" spans="1:7" ht="180" x14ac:dyDescent="0.25">
      <c r="A5" s="25" t="s">
        <v>560</v>
      </c>
      <c r="B5" s="90" t="s">
        <v>561</v>
      </c>
      <c r="C5" s="90" t="s">
        <v>562</v>
      </c>
      <c r="D5" s="91" t="s">
        <v>563</v>
      </c>
      <c r="E5" s="92" t="s">
        <v>564</v>
      </c>
      <c r="F5" t="s">
        <v>565</v>
      </c>
      <c r="G5" t="s">
        <v>566</v>
      </c>
    </row>
    <row r="6" spans="1:7" ht="150" x14ac:dyDescent="0.25">
      <c r="A6" s="25" t="s">
        <v>567</v>
      </c>
      <c r="B6" s="90" t="s">
        <v>568</v>
      </c>
      <c r="C6" s="90" t="s">
        <v>569</v>
      </c>
      <c r="D6" s="91" t="s">
        <v>570</v>
      </c>
      <c r="E6" s="92" t="s">
        <v>571</v>
      </c>
      <c r="F6" s="56" t="s">
        <v>572</v>
      </c>
    </row>
    <row r="7" spans="1:7" ht="60" x14ac:dyDescent="0.25">
      <c r="A7" s="189" t="s">
        <v>573</v>
      </c>
      <c r="B7" s="190" t="s">
        <v>574</v>
      </c>
      <c r="C7" s="190" t="s">
        <v>1049</v>
      </c>
      <c r="D7" s="190" t="s">
        <v>1050</v>
      </c>
      <c r="E7" s="191" t="s">
        <v>575</v>
      </c>
    </row>
    <row r="8" spans="1:7" ht="84" customHeight="1" x14ac:dyDescent="0.25">
      <c r="A8" s="184" t="s">
        <v>576</v>
      </c>
      <c r="B8" s="185" t="s">
        <v>577</v>
      </c>
      <c r="C8" s="185" t="s">
        <v>578</v>
      </c>
      <c r="D8" s="185" t="s">
        <v>579</v>
      </c>
      <c r="E8" s="186" t="s">
        <v>580</v>
      </c>
    </row>
    <row r="9" spans="1:7" ht="90" x14ac:dyDescent="0.25">
      <c r="A9" s="29"/>
      <c r="B9" s="187" t="s">
        <v>577</v>
      </c>
      <c r="C9" s="187" t="s">
        <v>581</v>
      </c>
      <c r="D9" s="187" t="s">
        <v>582</v>
      </c>
      <c r="E9" s="188" t="s">
        <v>583</v>
      </c>
    </row>
    <row r="10" spans="1:7" ht="120" x14ac:dyDescent="0.25">
      <c r="A10" s="29"/>
      <c r="B10" s="187" t="s">
        <v>577</v>
      </c>
      <c r="C10" s="187" t="s">
        <v>584</v>
      </c>
      <c r="D10" s="187" t="s">
        <v>585</v>
      </c>
      <c r="E10" s="188" t="s">
        <v>586</v>
      </c>
    </row>
    <row r="11" spans="1:7" ht="150" x14ac:dyDescent="0.25">
      <c r="A11" s="29"/>
      <c r="B11" s="187" t="s">
        <v>577</v>
      </c>
      <c r="C11" s="187" t="s">
        <v>578</v>
      </c>
      <c r="D11" s="194" t="s">
        <v>579</v>
      </c>
      <c r="E11" s="195" t="s">
        <v>580</v>
      </c>
    </row>
    <row r="12" spans="1:7" ht="135" x14ac:dyDescent="0.25">
      <c r="A12" s="29"/>
      <c r="B12" s="187"/>
      <c r="C12" s="187" t="s">
        <v>587</v>
      </c>
      <c r="D12" s="194" t="s">
        <v>588</v>
      </c>
      <c r="E12" s="195" t="s">
        <v>589</v>
      </c>
    </row>
    <row r="13" spans="1:7" ht="60" x14ac:dyDescent="0.25">
      <c r="A13" s="29"/>
      <c r="B13" s="187"/>
      <c r="C13" s="187" t="s">
        <v>590</v>
      </c>
      <c r="D13" s="194" t="s">
        <v>591</v>
      </c>
      <c r="E13" s="195" t="s">
        <v>592</v>
      </c>
    </row>
    <row r="14" spans="1:7" ht="210" x14ac:dyDescent="0.25">
      <c r="A14" s="29"/>
      <c r="B14" s="187"/>
      <c r="C14" s="187" t="s">
        <v>593</v>
      </c>
      <c r="D14" s="194" t="s">
        <v>594</v>
      </c>
      <c r="E14" s="195" t="s">
        <v>595</v>
      </c>
    </row>
    <row r="15" spans="1:7" ht="45" x14ac:dyDescent="0.25">
      <c r="A15" s="29"/>
      <c r="B15" s="187"/>
      <c r="C15" s="187" t="s">
        <v>596</v>
      </c>
      <c r="D15" s="194" t="s">
        <v>597</v>
      </c>
      <c r="E15" s="195" t="s">
        <v>598</v>
      </c>
    </row>
    <row r="16" spans="1:7" ht="75" x14ac:dyDescent="0.25">
      <c r="A16" s="29"/>
      <c r="B16" s="187"/>
      <c r="C16" s="187" t="s">
        <v>599</v>
      </c>
      <c r="D16" s="194" t="s">
        <v>600</v>
      </c>
      <c r="E16" s="195" t="s">
        <v>601</v>
      </c>
    </row>
    <row r="17" spans="1:5" ht="150" x14ac:dyDescent="0.25">
      <c r="A17" s="29"/>
      <c r="B17" s="187"/>
      <c r="C17" s="187" t="s">
        <v>602</v>
      </c>
      <c r="D17" s="194" t="s">
        <v>603</v>
      </c>
      <c r="E17" s="195" t="s">
        <v>604</v>
      </c>
    </row>
    <row r="18" spans="1:5" ht="75" x14ac:dyDescent="0.25">
      <c r="A18" s="29"/>
      <c r="B18" s="187"/>
      <c r="C18" s="187" t="s">
        <v>605</v>
      </c>
      <c r="D18" s="194" t="s">
        <v>606</v>
      </c>
      <c r="E18" s="195" t="s">
        <v>607</v>
      </c>
    </row>
    <row r="19" spans="1:5" ht="150" x14ac:dyDescent="0.25">
      <c r="A19" s="29"/>
      <c r="B19" s="187"/>
      <c r="C19" s="187" t="s">
        <v>608</v>
      </c>
      <c r="D19" s="194" t="s">
        <v>609</v>
      </c>
      <c r="E19" s="195" t="s">
        <v>610</v>
      </c>
    </row>
    <row r="20" spans="1:5" ht="90" x14ac:dyDescent="0.25">
      <c r="A20" s="29"/>
      <c r="B20" s="187"/>
      <c r="C20" s="187" t="s">
        <v>611</v>
      </c>
      <c r="D20" s="194" t="s">
        <v>612</v>
      </c>
      <c r="E20" s="195" t="s">
        <v>613</v>
      </c>
    </row>
    <row r="21" spans="1:5" ht="60" x14ac:dyDescent="0.25">
      <c r="A21" s="29"/>
      <c r="B21" s="187"/>
      <c r="C21" s="187" t="s">
        <v>614</v>
      </c>
      <c r="D21" s="194" t="s">
        <v>615</v>
      </c>
      <c r="E21" s="195" t="s">
        <v>616</v>
      </c>
    </row>
    <row r="22" spans="1:5" ht="75" x14ac:dyDescent="0.25">
      <c r="A22" s="29"/>
      <c r="B22" s="187"/>
      <c r="C22" s="187" t="s">
        <v>617</v>
      </c>
      <c r="D22" s="194" t="s">
        <v>618</v>
      </c>
      <c r="E22" s="195" t="s">
        <v>619</v>
      </c>
    </row>
    <row r="23" spans="1:5" ht="120" x14ac:dyDescent="0.25">
      <c r="A23" s="29"/>
      <c r="B23" s="30"/>
      <c r="C23" s="30" t="s">
        <v>620</v>
      </c>
      <c r="D23" s="30" t="s">
        <v>621</v>
      </c>
      <c r="E23" s="31" t="s">
        <v>622</v>
      </c>
    </row>
    <row r="24" spans="1:5" ht="135" x14ac:dyDescent="0.25">
      <c r="A24" s="29"/>
      <c r="B24" s="30"/>
      <c r="C24" s="30" t="s">
        <v>623</v>
      </c>
      <c r="D24" s="30" t="s">
        <v>624</v>
      </c>
      <c r="E24" s="31"/>
    </row>
    <row r="25" spans="1:5" ht="90.75" thickBot="1" x14ac:dyDescent="0.3">
      <c r="A25" s="26" t="s">
        <v>625</v>
      </c>
      <c r="B25" s="27" t="s">
        <v>556</v>
      </c>
      <c r="C25" s="27" t="s">
        <v>626</v>
      </c>
      <c r="D25" s="27" t="s">
        <v>627</v>
      </c>
      <c r="E25" s="28" t="s">
        <v>628</v>
      </c>
    </row>
    <row r="74" spans="1:1" x14ac:dyDescent="0.25">
      <c r="A74" t="s">
        <v>629</v>
      </c>
    </row>
  </sheetData>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pageSetUpPr fitToPage="1"/>
  </sheetPr>
  <dimension ref="A1:B182"/>
  <sheetViews>
    <sheetView workbookViewId="0">
      <pane xSplit="1" ySplit="1" topLeftCell="B56" activePane="bottomRight" state="frozen"/>
      <selection pane="topRight" activeCell="B1" sqref="B1"/>
      <selection pane="bottomLeft" activeCell="A2" sqref="A2"/>
      <selection pane="bottomRight" activeCell="H16" sqref="H16"/>
    </sheetView>
  </sheetViews>
  <sheetFormatPr defaultColWidth="8.7109375" defaultRowHeight="15" x14ac:dyDescent="0.25"/>
  <cols>
    <col min="1" max="1" width="25.42578125" bestFit="1" customWidth="1"/>
    <col min="2" max="2" width="100.5703125" customWidth="1"/>
  </cols>
  <sheetData>
    <row r="1" spans="1:2" x14ac:dyDescent="0.25">
      <c r="A1" s="83" t="s">
        <v>630</v>
      </c>
      <c r="B1" s="83" t="s">
        <v>631</v>
      </c>
    </row>
    <row r="2" spans="1:2" x14ac:dyDescent="0.25">
      <c r="A2" s="619" t="s">
        <v>632</v>
      </c>
      <c r="B2" s="620" t="s">
        <v>633</v>
      </c>
    </row>
    <row r="3" spans="1:2" x14ac:dyDescent="0.25">
      <c r="A3" s="621"/>
      <c r="B3" s="620" t="s">
        <v>634</v>
      </c>
    </row>
    <row r="4" spans="1:2" x14ac:dyDescent="0.25">
      <c r="A4" s="622"/>
      <c r="B4" s="620" t="s">
        <v>635</v>
      </c>
    </row>
    <row r="5" spans="1:2" x14ac:dyDescent="0.25">
      <c r="A5" s="47" t="s">
        <v>636</v>
      </c>
      <c r="B5" s="42" t="s">
        <v>637</v>
      </c>
    </row>
    <row r="6" spans="1:2" x14ac:dyDescent="0.25">
      <c r="A6" s="45"/>
      <c r="B6" s="42" t="s">
        <v>638</v>
      </c>
    </row>
    <row r="7" spans="1:2" x14ac:dyDescent="0.25">
      <c r="A7" s="44"/>
      <c r="B7" s="42" t="s">
        <v>639</v>
      </c>
    </row>
    <row r="8" spans="1:2" x14ac:dyDescent="0.25">
      <c r="A8" s="619" t="s">
        <v>640</v>
      </c>
      <c r="B8" s="620" t="s">
        <v>641</v>
      </c>
    </row>
    <row r="9" spans="1:2" x14ac:dyDescent="0.25">
      <c r="A9" s="623"/>
      <c r="B9" s="620" t="s">
        <v>642</v>
      </c>
    </row>
    <row r="10" spans="1:2" x14ac:dyDescent="0.25">
      <c r="A10" s="622"/>
      <c r="B10" s="620" t="s">
        <v>643</v>
      </c>
    </row>
    <row r="11" spans="1:2" x14ac:dyDescent="0.25">
      <c r="A11" s="49" t="s">
        <v>644</v>
      </c>
      <c r="B11" s="50" t="s">
        <v>645</v>
      </c>
    </row>
    <row r="12" spans="1:2" x14ac:dyDescent="0.25">
      <c r="A12" s="52"/>
      <c r="B12" s="50" t="s">
        <v>646</v>
      </c>
    </row>
    <row r="13" spans="1:2" x14ac:dyDescent="0.25">
      <c r="A13" s="52"/>
      <c r="B13" s="50" t="s">
        <v>647</v>
      </c>
    </row>
    <row r="14" spans="1:2" x14ac:dyDescent="0.25">
      <c r="A14" s="52"/>
      <c r="B14" s="50" t="s">
        <v>648</v>
      </c>
    </row>
    <row r="15" spans="1:2" x14ac:dyDescent="0.25">
      <c r="A15" s="52"/>
      <c r="B15" s="50" t="s">
        <v>649</v>
      </c>
    </row>
    <row r="16" spans="1:2" x14ac:dyDescent="0.25">
      <c r="A16" s="51"/>
      <c r="B16" s="50" t="s">
        <v>650</v>
      </c>
    </row>
    <row r="17" spans="1:2" x14ac:dyDescent="0.25">
      <c r="A17" s="619" t="s">
        <v>651</v>
      </c>
      <c r="B17" s="620" t="s">
        <v>652</v>
      </c>
    </row>
    <row r="18" spans="1:2" x14ac:dyDescent="0.25">
      <c r="A18" s="623"/>
      <c r="B18" s="620" t="s">
        <v>653</v>
      </c>
    </row>
    <row r="19" spans="1:2" x14ac:dyDescent="0.25">
      <c r="A19" s="623"/>
      <c r="B19" s="624" t="s">
        <v>654</v>
      </c>
    </row>
    <row r="20" spans="1:2" x14ac:dyDescent="0.25">
      <c r="A20" s="623"/>
      <c r="B20" s="624" t="s">
        <v>655</v>
      </c>
    </row>
    <row r="21" spans="1:2" x14ac:dyDescent="0.25">
      <c r="A21" s="623"/>
      <c r="B21" s="624" t="s">
        <v>656</v>
      </c>
    </row>
    <row r="22" spans="1:2" x14ac:dyDescent="0.25">
      <c r="A22" s="623"/>
      <c r="B22" s="624" t="s">
        <v>657</v>
      </c>
    </row>
    <row r="23" spans="1:2" x14ac:dyDescent="0.25">
      <c r="A23" s="622"/>
      <c r="B23" s="625" t="s">
        <v>658</v>
      </c>
    </row>
    <row r="24" spans="1:2" x14ac:dyDescent="0.25">
      <c r="A24" s="49" t="s">
        <v>659</v>
      </c>
      <c r="B24" s="50" t="s">
        <v>660</v>
      </c>
    </row>
    <row r="25" spans="1:2" x14ac:dyDescent="0.25">
      <c r="A25" s="52"/>
      <c r="B25" s="626" t="s">
        <v>661</v>
      </c>
    </row>
    <row r="26" spans="1:2" x14ac:dyDescent="0.25">
      <c r="A26" s="52"/>
      <c r="B26" s="626" t="s">
        <v>662</v>
      </c>
    </row>
    <row r="27" spans="1:2" x14ac:dyDescent="0.25">
      <c r="A27" s="51"/>
      <c r="B27" s="626" t="s">
        <v>663</v>
      </c>
    </row>
    <row r="28" spans="1:2" x14ac:dyDescent="0.25">
      <c r="A28" s="619" t="s">
        <v>664</v>
      </c>
      <c r="B28" s="620" t="s">
        <v>665</v>
      </c>
    </row>
    <row r="29" spans="1:2" x14ac:dyDescent="0.25">
      <c r="A29" s="621" t="s">
        <v>666</v>
      </c>
      <c r="B29" s="624" t="s">
        <v>667</v>
      </c>
    </row>
    <row r="30" spans="1:2" x14ac:dyDescent="0.25">
      <c r="A30" s="621"/>
      <c r="B30" s="624" t="s">
        <v>668</v>
      </c>
    </row>
    <row r="31" spans="1:2" x14ac:dyDescent="0.25">
      <c r="A31" s="622"/>
      <c r="B31" s="624" t="s">
        <v>669</v>
      </c>
    </row>
    <row r="32" spans="1:2" x14ac:dyDescent="0.25">
      <c r="A32" s="49" t="s">
        <v>670</v>
      </c>
      <c r="B32" s="50" t="s">
        <v>671</v>
      </c>
    </row>
    <row r="33" spans="1:2" x14ac:dyDescent="0.25">
      <c r="A33" s="52" t="s">
        <v>672</v>
      </c>
      <c r="B33" s="50" t="s">
        <v>673</v>
      </c>
    </row>
    <row r="34" spans="1:2" x14ac:dyDescent="0.25">
      <c r="A34" s="52"/>
      <c r="B34" s="627" t="s">
        <v>674</v>
      </c>
    </row>
    <row r="35" spans="1:2" x14ac:dyDescent="0.25">
      <c r="A35" s="52"/>
      <c r="B35" s="627" t="s">
        <v>675</v>
      </c>
    </row>
    <row r="36" spans="1:2" x14ac:dyDescent="0.25">
      <c r="A36" s="52"/>
      <c r="B36" s="50" t="s">
        <v>676</v>
      </c>
    </row>
    <row r="37" spans="1:2" x14ac:dyDescent="0.25">
      <c r="A37" s="52"/>
      <c r="B37" s="627" t="s">
        <v>677</v>
      </c>
    </row>
    <row r="38" spans="1:2" x14ac:dyDescent="0.25">
      <c r="A38" s="52"/>
      <c r="B38" s="627" t="s">
        <v>678</v>
      </c>
    </row>
    <row r="39" spans="1:2" x14ac:dyDescent="0.25">
      <c r="A39" s="52"/>
      <c r="B39" s="627" t="s">
        <v>679</v>
      </c>
    </row>
    <row r="40" spans="1:2" x14ac:dyDescent="0.25">
      <c r="A40" s="51"/>
      <c r="B40" s="50" t="s">
        <v>680</v>
      </c>
    </row>
    <row r="41" spans="1:2" x14ac:dyDescent="0.25">
      <c r="A41" s="619" t="s">
        <v>681</v>
      </c>
      <c r="B41" s="620" t="s">
        <v>682</v>
      </c>
    </row>
    <row r="42" spans="1:2" x14ac:dyDescent="0.25">
      <c r="A42" s="621" t="s">
        <v>683</v>
      </c>
      <c r="B42" s="624" t="s">
        <v>684</v>
      </c>
    </row>
    <row r="43" spans="1:2" x14ac:dyDescent="0.25">
      <c r="A43" s="621" t="s">
        <v>685</v>
      </c>
      <c r="B43" s="628" t="s">
        <v>686</v>
      </c>
    </row>
    <row r="44" spans="1:2" x14ac:dyDescent="0.25">
      <c r="A44" s="623"/>
      <c r="B44" s="624" t="s">
        <v>687</v>
      </c>
    </row>
    <row r="45" spans="1:2" x14ac:dyDescent="0.25">
      <c r="A45" s="623"/>
      <c r="B45" s="624" t="s">
        <v>688</v>
      </c>
    </row>
    <row r="46" spans="1:2" x14ac:dyDescent="0.25">
      <c r="A46" s="622"/>
      <c r="B46" s="625" t="s">
        <v>689</v>
      </c>
    </row>
    <row r="47" spans="1:2" x14ac:dyDescent="0.25">
      <c r="A47" s="49" t="s">
        <v>690</v>
      </c>
      <c r="B47" s="50" t="s">
        <v>691</v>
      </c>
    </row>
    <row r="48" spans="1:2" x14ac:dyDescent="0.25">
      <c r="A48" s="52"/>
      <c r="B48" s="627" t="s">
        <v>692</v>
      </c>
    </row>
    <row r="49" spans="1:2" x14ac:dyDescent="0.25">
      <c r="A49" s="51"/>
      <c r="B49" s="627" t="s">
        <v>693</v>
      </c>
    </row>
    <row r="50" spans="1:2" x14ac:dyDescent="0.25">
      <c r="A50" s="619" t="s">
        <v>694</v>
      </c>
      <c r="B50" s="620" t="s">
        <v>695</v>
      </c>
    </row>
    <row r="51" spans="1:2" x14ac:dyDescent="0.25">
      <c r="A51" s="623"/>
      <c r="B51" s="624" t="s">
        <v>696</v>
      </c>
    </row>
    <row r="52" spans="1:2" x14ac:dyDescent="0.25">
      <c r="A52" s="622"/>
      <c r="B52" s="625" t="s">
        <v>697</v>
      </c>
    </row>
    <row r="53" spans="1:2" x14ac:dyDescent="0.25">
      <c r="A53" s="49" t="s">
        <v>698</v>
      </c>
      <c r="B53" s="50" t="s">
        <v>699</v>
      </c>
    </row>
    <row r="54" spans="1:2" x14ac:dyDescent="0.25">
      <c r="A54" s="629" t="s">
        <v>700</v>
      </c>
      <c r="B54" s="627" t="s">
        <v>701</v>
      </c>
    </row>
    <row r="55" spans="1:2" x14ac:dyDescent="0.25">
      <c r="A55" s="51"/>
      <c r="B55" s="627" t="s">
        <v>702</v>
      </c>
    </row>
    <row r="56" spans="1:2" x14ac:dyDescent="0.25">
      <c r="A56" s="619" t="s">
        <v>703</v>
      </c>
      <c r="B56" s="620" t="s">
        <v>704</v>
      </c>
    </row>
    <row r="57" spans="1:2" x14ac:dyDescent="0.25">
      <c r="A57" s="621" t="s">
        <v>705</v>
      </c>
      <c r="B57" s="624" t="s">
        <v>706</v>
      </c>
    </row>
    <row r="58" spans="1:2" x14ac:dyDescent="0.25">
      <c r="A58" s="621"/>
      <c r="B58" s="624" t="s">
        <v>707</v>
      </c>
    </row>
    <row r="59" spans="1:2" x14ac:dyDescent="0.25">
      <c r="A59" s="622"/>
      <c r="B59" s="624" t="s">
        <v>708</v>
      </c>
    </row>
    <row r="60" spans="1:2" x14ac:dyDescent="0.25">
      <c r="A60" s="49" t="s">
        <v>709</v>
      </c>
      <c r="B60" s="50" t="s">
        <v>710</v>
      </c>
    </row>
    <row r="61" spans="1:2" x14ac:dyDescent="0.25">
      <c r="A61" s="52" t="s">
        <v>711</v>
      </c>
      <c r="B61" s="627" t="s">
        <v>712</v>
      </c>
    </row>
    <row r="62" spans="1:2" x14ac:dyDescent="0.25">
      <c r="A62" s="51"/>
      <c r="B62" s="627" t="s">
        <v>713</v>
      </c>
    </row>
    <row r="63" spans="1:2" x14ac:dyDescent="0.25">
      <c r="A63" s="619" t="s">
        <v>714</v>
      </c>
      <c r="B63" s="620" t="s">
        <v>715</v>
      </c>
    </row>
    <row r="64" spans="1:2" x14ac:dyDescent="0.25">
      <c r="A64" s="630" t="s">
        <v>716</v>
      </c>
      <c r="B64" s="624" t="s">
        <v>717</v>
      </c>
    </row>
    <row r="65" spans="1:2" x14ac:dyDescent="0.25">
      <c r="A65" s="630"/>
      <c r="B65" s="624" t="s">
        <v>718</v>
      </c>
    </row>
    <row r="66" spans="1:2" x14ac:dyDescent="0.25">
      <c r="A66" s="622"/>
      <c r="B66" s="624" t="s">
        <v>719</v>
      </c>
    </row>
    <row r="67" spans="1:2" x14ac:dyDescent="0.25">
      <c r="A67" s="49" t="s">
        <v>720</v>
      </c>
      <c r="B67" s="50" t="s">
        <v>721</v>
      </c>
    </row>
    <row r="68" spans="1:2" x14ac:dyDescent="0.25">
      <c r="A68" s="629" t="s">
        <v>722</v>
      </c>
      <c r="B68" s="627" t="s">
        <v>723</v>
      </c>
    </row>
    <row r="69" spans="1:2" x14ac:dyDescent="0.25">
      <c r="A69" s="629"/>
      <c r="B69" s="627" t="s">
        <v>724</v>
      </c>
    </row>
    <row r="70" spans="1:2" x14ac:dyDescent="0.25">
      <c r="A70" s="629"/>
      <c r="B70" s="627" t="s">
        <v>725</v>
      </c>
    </row>
    <row r="71" spans="1:2" x14ac:dyDescent="0.25">
      <c r="A71" s="629"/>
      <c r="B71" s="627" t="s">
        <v>726</v>
      </c>
    </row>
    <row r="72" spans="1:2" x14ac:dyDescent="0.25">
      <c r="A72" s="629"/>
      <c r="B72" s="627" t="s">
        <v>727</v>
      </c>
    </row>
    <row r="73" spans="1:2" x14ac:dyDescent="0.25">
      <c r="A73" s="629"/>
      <c r="B73" s="627" t="s">
        <v>728</v>
      </c>
    </row>
    <row r="74" spans="1:2" x14ac:dyDescent="0.25">
      <c r="A74" s="51"/>
      <c r="B74" s="627" t="s">
        <v>729</v>
      </c>
    </row>
    <row r="75" spans="1:2" x14ac:dyDescent="0.25">
      <c r="A75" s="619" t="s">
        <v>730</v>
      </c>
      <c r="B75" s="620" t="s">
        <v>731</v>
      </c>
    </row>
    <row r="76" spans="1:2" x14ac:dyDescent="0.25">
      <c r="A76" s="621" t="s">
        <v>732</v>
      </c>
      <c r="B76" s="620" t="s">
        <v>733</v>
      </c>
    </row>
    <row r="77" spans="1:2" x14ac:dyDescent="0.25">
      <c r="A77" s="621"/>
      <c r="B77" s="620" t="s">
        <v>734</v>
      </c>
    </row>
    <row r="78" spans="1:2" x14ac:dyDescent="0.25">
      <c r="A78" s="621"/>
      <c r="B78" s="624" t="s">
        <v>735</v>
      </c>
    </row>
    <row r="79" spans="1:2" x14ac:dyDescent="0.25">
      <c r="A79" s="621"/>
      <c r="B79" s="624" t="s">
        <v>736</v>
      </c>
    </row>
    <row r="80" spans="1:2" x14ac:dyDescent="0.25">
      <c r="A80" s="621"/>
      <c r="B80" s="631" t="s">
        <v>737</v>
      </c>
    </row>
    <row r="81" spans="1:2" x14ac:dyDescent="0.25">
      <c r="A81" s="621"/>
      <c r="B81" s="631" t="s">
        <v>738</v>
      </c>
    </row>
    <row r="82" spans="1:2" x14ac:dyDescent="0.25">
      <c r="A82" s="621"/>
      <c r="B82" s="631" t="s">
        <v>739</v>
      </c>
    </row>
    <row r="83" spans="1:2" x14ac:dyDescent="0.25">
      <c r="A83" s="621"/>
      <c r="B83" s="631" t="s">
        <v>740</v>
      </c>
    </row>
    <row r="84" spans="1:2" x14ac:dyDescent="0.25">
      <c r="A84" s="621"/>
      <c r="B84" s="631" t="s">
        <v>741</v>
      </c>
    </row>
    <row r="85" spans="1:2" x14ac:dyDescent="0.25">
      <c r="A85" s="621"/>
      <c r="B85" s="624" t="s">
        <v>742</v>
      </c>
    </row>
    <row r="86" spans="1:2" x14ac:dyDescent="0.25">
      <c r="A86" s="621"/>
      <c r="B86" s="628" t="s">
        <v>743</v>
      </c>
    </row>
    <row r="87" spans="1:2" x14ac:dyDescent="0.25">
      <c r="A87" s="621"/>
      <c r="B87" s="628" t="s">
        <v>744</v>
      </c>
    </row>
    <row r="88" spans="1:2" x14ac:dyDescent="0.25">
      <c r="A88" s="621"/>
      <c r="B88" s="620" t="s">
        <v>745</v>
      </c>
    </row>
    <row r="89" spans="1:2" x14ac:dyDescent="0.25">
      <c r="A89" s="622"/>
      <c r="B89" s="620" t="s">
        <v>746</v>
      </c>
    </row>
    <row r="90" spans="1:2" x14ac:dyDescent="0.25">
      <c r="A90" s="49" t="s">
        <v>747</v>
      </c>
      <c r="B90" s="50" t="s">
        <v>748</v>
      </c>
    </row>
    <row r="91" spans="1:2" x14ac:dyDescent="0.25">
      <c r="A91" s="629" t="s">
        <v>749</v>
      </c>
      <c r="B91" s="50" t="s">
        <v>750</v>
      </c>
    </row>
    <row r="92" spans="1:2" x14ac:dyDescent="0.25">
      <c r="A92" s="51"/>
      <c r="B92" s="50" t="s">
        <v>751</v>
      </c>
    </row>
    <row r="93" spans="1:2" x14ac:dyDescent="0.25">
      <c r="A93" s="619" t="s">
        <v>752</v>
      </c>
      <c r="B93" s="620" t="s">
        <v>753</v>
      </c>
    </row>
    <row r="94" spans="1:2" x14ac:dyDescent="0.25">
      <c r="A94" s="630" t="s">
        <v>754</v>
      </c>
      <c r="B94" s="620" t="s">
        <v>755</v>
      </c>
    </row>
    <row r="95" spans="1:2" x14ac:dyDescent="0.25">
      <c r="A95" s="630"/>
      <c r="B95" s="620" t="s">
        <v>756</v>
      </c>
    </row>
    <row r="96" spans="1:2" x14ac:dyDescent="0.25">
      <c r="A96" s="630"/>
      <c r="B96" s="620" t="s">
        <v>757</v>
      </c>
    </row>
    <row r="97" spans="1:2" x14ac:dyDescent="0.25">
      <c r="A97" s="630"/>
      <c r="B97" s="624" t="s">
        <v>758</v>
      </c>
    </row>
    <row r="98" spans="1:2" x14ac:dyDescent="0.25">
      <c r="A98" s="630"/>
      <c r="B98" s="624" t="s">
        <v>759</v>
      </c>
    </row>
    <row r="99" spans="1:2" x14ac:dyDescent="0.25">
      <c r="A99" s="622"/>
      <c r="B99" s="624" t="s">
        <v>760</v>
      </c>
    </row>
    <row r="100" spans="1:2" x14ac:dyDescent="0.25">
      <c r="A100" s="49" t="s">
        <v>761</v>
      </c>
      <c r="B100" s="50" t="s">
        <v>762</v>
      </c>
    </row>
    <row r="101" spans="1:2" x14ac:dyDescent="0.25">
      <c r="A101" s="629" t="s">
        <v>763</v>
      </c>
      <c r="B101" s="627" t="s">
        <v>764</v>
      </c>
    </row>
    <row r="102" spans="1:2" x14ac:dyDescent="0.25">
      <c r="A102" s="629"/>
      <c r="B102" s="50" t="s">
        <v>765</v>
      </c>
    </row>
    <row r="103" spans="1:2" x14ac:dyDescent="0.25">
      <c r="A103" s="629"/>
      <c r="B103" s="50" t="s">
        <v>766</v>
      </c>
    </row>
    <row r="104" spans="1:2" x14ac:dyDescent="0.25">
      <c r="A104" s="629"/>
      <c r="B104" s="627" t="s">
        <v>767</v>
      </c>
    </row>
    <row r="105" spans="1:2" x14ac:dyDescent="0.25">
      <c r="A105" s="629"/>
      <c r="B105" s="627" t="s">
        <v>768</v>
      </c>
    </row>
    <row r="106" spans="1:2" x14ac:dyDescent="0.25">
      <c r="A106" s="51"/>
      <c r="B106" s="627" t="s">
        <v>769</v>
      </c>
    </row>
    <row r="107" spans="1:2" x14ac:dyDescent="0.25">
      <c r="A107" s="619" t="s">
        <v>770</v>
      </c>
      <c r="B107" s="620" t="s">
        <v>771</v>
      </c>
    </row>
    <row r="108" spans="1:2" x14ac:dyDescent="0.25">
      <c r="A108" s="630" t="s">
        <v>772</v>
      </c>
      <c r="B108" s="624" t="s">
        <v>773</v>
      </c>
    </row>
    <row r="109" spans="1:2" x14ac:dyDescent="0.25">
      <c r="A109" s="630"/>
      <c r="B109" s="624" t="s">
        <v>774</v>
      </c>
    </row>
    <row r="110" spans="1:2" x14ac:dyDescent="0.25">
      <c r="A110" s="630"/>
      <c r="B110" s="624" t="s">
        <v>775</v>
      </c>
    </row>
    <row r="111" spans="1:2" x14ac:dyDescent="0.25">
      <c r="A111" s="622"/>
      <c r="B111" s="624" t="s">
        <v>776</v>
      </c>
    </row>
    <row r="112" spans="1:2" x14ac:dyDescent="0.25">
      <c r="A112" s="49" t="s">
        <v>777</v>
      </c>
      <c r="B112" s="50" t="s">
        <v>778</v>
      </c>
    </row>
    <row r="113" spans="1:2" x14ac:dyDescent="0.25">
      <c r="A113" s="629" t="s">
        <v>779</v>
      </c>
      <c r="B113" s="627" t="s">
        <v>780</v>
      </c>
    </row>
    <row r="114" spans="1:2" x14ac:dyDescent="0.25">
      <c r="A114" s="629"/>
      <c r="B114" s="627" t="s">
        <v>781</v>
      </c>
    </row>
    <row r="115" spans="1:2" x14ac:dyDescent="0.25">
      <c r="A115" s="629"/>
      <c r="B115" s="627" t="s">
        <v>782</v>
      </c>
    </row>
    <row r="116" spans="1:2" x14ac:dyDescent="0.25">
      <c r="A116" s="629"/>
      <c r="B116" s="627" t="s">
        <v>783</v>
      </c>
    </row>
    <row r="117" spans="1:2" x14ac:dyDescent="0.25">
      <c r="A117" s="629"/>
      <c r="B117" s="627" t="s">
        <v>784</v>
      </c>
    </row>
    <row r="118" spans="1:2" x14ac:dyDescent="0.25">
      <c r="A118" s="51"/>
      <c r="B118" s="627" t="s">
        <v>785</v>
      </c>
    </row>
    <row r="119" spans="1:2" x14ac:dyDescent="0.25">
      <c r="A119" s="619" t="s">
        <v>786</v>
      </c>
      <c r="B119" s="620" t="s">
        <v>787</v>
      </c>
    </row>
    <row r="120" spans="1:2" x14ac:dyDescent="0.25">
      <c r="A120" s="630" t="s">
        <v>788</v>
      </c>
      <c r="B120" s="624" t="s">
        <v>789</v>
      </c>
    </row>
    <row r="121" spans="1:2" x14ac:dyDescent="0.25">
      <c r="A121" s="630"/>
      <c r="B121" s="624" t="s">
        <v>790</v>
      </c>
    </row>
    <row r="122" spans="1:2" x14ac:dyDescent="0.25">
      <c r="A122" s="622"/>
      <c r="B122" s="624" t="s">
        <v>791</v>
      </c>
    </row>
    <row r="123" spans="1:2" x14ac:dyDescent="0.25">
      <c r="A123" s="49" t="s">
        <v>792</v>
      </c>
      <c r="B123" s="50" t="s">
        <v>793</v>
      </c>
    </row>
    <row r="124" spans="1:2" x14ac:dyDescent="0.25">
      <c r="A124" s="52"/>
      <c r="B124" s="50" t="s">
        <v>794</v>
      </c>
    </row>
    <row r="125" spans="1:2" x14ac:dyDescent="0.25">
      <c r="A125" s="52"/>
      <c r="B125" s="627" t="s">
        <v>795</v>
      </c>
    </row>
    <row r="126" spans="1:2" x14ac:dyDescent="0.25">
      <c r="A126" s="52"/>
      <c r="B126" s="627" t="s">
        <v>796</v>
      </c>
    </row>
    <row r="127" spans="1:2" x14ac:dyDescent="0.25">
      <c r="A127" s="52"/>
      <c r="B127" s="627" t="s">
        <v>797</v>
      </c>
    </row>
    <row r="128" spans="1:2" x14ac:dyDescent="0.25">
      <c r="A128" s="52"/>
      <c r="B128" s="50" t="s">
        <v>798</v>
      </c>
    </row>
    <row r="129" spans="1:2" x14ac:dyDescent="0.25">
      <c r="A129" s="52"/>
      <c r="B129" s="627" t="s">
        <v>795</v>
      </c>
    </row>
    <row r="130" spans="1:2" x14ac:dyDescent="0.25">
      <c r="A130" s="52"/>
      <c r="B130" s="50" t="s">
        <v>799</v>
      </c>
    </row>
    <row r="131" spans="1:2" x14ac:dyDescent="0.25">
      <c r="A131" s="51"/>
      <c r="B131" s="50" t="s">
        <v>800</v>
      </c>
    </row>
    <row r="132" spans="1:2" x14ac:dyDescent="0.25">
      <c r="A132" s="619" t="s">
        <v>801</v>
      </c>
      <c r="B132" s="620" t="s">
        <v>802</v>
      </c>
    </row>
    <row r="133" spans="1:2" x14ac:dyDescent="0.25">
      <c r="A133" s="630" t="s">
        <v>803</v>
      </c>
      <c r="B133" s="620" t="s">
        <v>804</v>
      </c>
    </row>
    <row r="134" spans="1:2" x14ac:dyDescent="0.25">
      <c r="A134" s="622"/>
      <c r="B134" s="632" t="s">
        <v>805</v>
      </c>
    </row>
    <row r="135" spans="1:2" x14ac:dyDescent="0.25">
      <c r="A135" s="49" t="s">
        <v>806</v>
      </c>
      <c r="B135" s="50" t="s">
        <v>807</v>
      </c>
    </row>
    <row r="136" spans="1:2" x14ac:dyDescent="0.25">
      <c r="A136" s="52"/>
      <c r="B136" s="627" t="s">
        <v>808</v>
      </c>
    </row>
    <row r="137" spans="1:2" x14ac:dyDescent="0.25">
      <c r="A137" s="52"/>
      <c r="B137" s="627" t="s">
        <v>809</v>
      </c>
    </row>
    <row r="138" spans="1:2" x14ac:dyDescent="0.25">
      <c r="A138" s="52"/>
      <c r="B138" s="627" t="s">
        <v>810</v>
      </c>
    </row>
    <row r="139" spans="1:2" x14ac:dyDescent="0.25">
      <c r="A139" s="51"/>
      <c r="B139" s="627" t="s">
        <v>811</v>
      </c>
    </row>
    <row r="140" spans="1:2" x14ac:dyDescent="0.25">
      <c r="A140" s="619" t="s">
        <v>812</v>
      </c>
      <c r="B140" s="620" t="s">
        <v>813</v>
      </c>
    </row>
    <row r="141" spans="1:2" x14ac:dyDescent="0.25">
      <c r="A141" s="621"/>
      <c r="B141" s="624" t="s">
        <v>814</v>
      </c>
    </row>
    <row r="142" spans="1:2" x14ac:dyDescent="0.25">
      <c r="A142" s="621"/>
      <c r="B142" s="620" t="s">
        <v>815</v>
      </c>
    </row>
    <row r="143" spans="1:2" x14ac:dyDescent="0.25">
      <c r="A143" s="623"/>
      <c r="B143" s="620" t="s">
        <v>816</v>
      </c>
    </row>
    <row r="144" spans="1:2" x14ac:dyDescent="0.25">
      <c r="A144" s="623"/>
      <c r="B144" s="620" t="s">
        <v>817</v>
      </c>
    </row>
    <row r="145" spans="1:2" x14ac:dyDescent="0.25">
      <c r="A145" s="623"/>
      <c r="B145" s="620" t="s">
        <v>818</v>
      </c>
    </row>
    <row r="146" spans="1:2" x14ac:dyDescent="0.25">
      <c r="A146" s="622"/>
      <c r="B146" s="620" t="s">
        <v>819</v>
      </c>
    </row>
    <row r="147" spans="1:2" x14ac:dyDescent="0.25">
      <c r="A147" s="47" t="s">
        <v>820</v>
      </c>
      <c r="B147" s="42" t="s">
        <v>821</v>
      </c>
    </row>
    <row r="148" spans="1:2" x14ac:dyDescent="0.25">
      <c r="A148" s="633" t="s">
        <v>822</v>
      </c>
      <c r="B148" s="42" t="s">
        <v>823</v>
      </c>
    </row>
    <row r="149" spans="1:2" x14ac:dyDescent="0.25">
      <c r="A149" s="633" t="s">
        <v>824</v>
      </c>
      <c r="B149" s="634" t="s">
        <v>825</v>
      </c>
    </row>
    <row r="150" spans="1:2" x14ac:dyDescent="0.25">
      <c r="A150" s="633"/>
      <c r="B150" s="634" t="s">
        <v>826</v>
      </c>
    </row>
    <row r="151" spans="1:2" x14ac:dyDescent="0.25">
      <c r="A151" s="44"/>
      <c r="B151" s="634" t="s">
        <v>827</v>
      </c>
    </row>
    <row r="152" spans="1:2" x14ac:dyDescent="0.25">
      <c r="A152" s="619" t="s">
        <v>828</v>
      </c>
      <c r="B152" s="620" t="s">
        <v>829</v>
      </c>
    </row>
    <row r="153" spans="1:2" x14ac:dyDescent="0.25">
      <c r="A153" s="630" t="s">
        <v>830</v>
      </c>
      <c r="B153" s="624" t="s">
        <v>831</v>
      </c>
    </row>
    <row r="154" spans="1:2" x14ac:dyDescent="0.25">
      <c r="A154" s="630"/>
      <c r="B154" s="624" t="s">
        <v>832</v>
      </c>
    </row>
    <row r="155" spans="1:2" x14ac:dyDescent="0.25">
      <c r="A155" s="622"/>
      <c r="B155" s="624" t="s">
        <v>833</v>
      </c>
    </row>
    <row r="156" spans="1:2" x14ac:dyDescent="0.25">
      <c r="A156" s="49" t="s">
        <v>828</v>
      </c>
      <c r="B156" s="50" t="s">
        <v>834</v>
      </c>
    </row>
    <row r="157" spans="1:2" x14ac:dyDescent="0.25">
      <c r="A157" s="629" t="s">
        <v>835</v>
      </c>
      <c r="B157" s="626" t="s">
        <v>836</v>
      </c>
    </row>
    <row r="158" spans="1:2" x14ac:dyDescent="0.25">
      <c r="A158" s="629"/>
      <c r="B158" s="627" t="s">
        <v>837</v>
      </c>
    </row>
    <row r="159" spans="1:2" x14ac:dyDescent="0.25">
      <c r="A159" s="629"/>
      <c r="B159" s="626" t="s">
        <v>838</v>
      </c>
    </row>
    <row r="160" spans="1:2" x14ac:dyDescent="0.25">
      <c r="A160" s="635"/>
      <c r="B160" s="626" t="s">
        <v>839</v>
      </c>
    </row>
    <row r="161" spans="1:2" x14ac:dyDescent="0.25">
      <c r="A161" s="51"/>
      <c r="B161" s="626" t="s">
        <v>840</v>
      </c>
    </row>
    <row r="162" spans="1:2" x14ac:dyDescent="0.25">
      <c r="A162" s="619" t="s">
        <v>828</v>
      </c>
      <c r="B162" s="620" t="s">
        <v>841</v>
      </c>
    </row>
    <row r="163" spans="1:2" x14ac:dyDescent="0.25">
      <c r="A163" s="630" t="s">
        <v>842</v>
      </c>
      <c r="B163" s="624" t="s">
        <v>843</v>
      </c>
    </row>
    <row r="164" spans="1:2" x14ac:dyDescent="0.25">
      <c r="A164" s="630"/>
      <c r="B164" s="625" t="s">
        <v>844</v>
      </c>
    </row>
    <row r="165" spans="1:2" x14ac:dyDescent="0.25">
      <c r="A165" s="630"/>
      <c r="B165" s="624" t="s">
        <v>845</v>
      </c>
    </row>
    <row r="166" spans="1:2" x14ac:dyDescent="0.25">
      <c r="A166" s="630"/>
      <c r="B166" s="624" t="s">
        <v>846</v>
      </c>
    </row>
    <row r="167" spans="1:2" x14ac:dyDescent="0.25">
      <c r="A167" s="622"/>
      <c r="B167" s="624" t="s">
        <v>847</v>
      </c>
    </row>
    <row r="168" spans="1:2" x14ac:dyDescent="0.25">
      <c r="A168" s="49" t="s">
        <v>828</v>
      </c>
      <c r="B168" s="50" t="s">
        <v>848</v>
      </c>
    </row>
    <row r="169" spans="1:2" x14ac:dyDescent="0.25">
      <c r="A169" s="629" t="s">
        <v>849</v>
      </c>
      <c r="B169" s="627" t="s">
        <v>850</v>
      </c>
    </row>
    <row r="170" spans="1:2" x14ac:dyDescent="0.25">
      <c r="A170" s="629"/>
      <c r="B170" s="626" t="s">
        <v>851</v>
      </c>
    </row>
    <row r="171" spans="1:2" x14ac:dyDescent="0.25">
      <c r="A171" s="52"/>
      <c r="B171" s="626" t="s">
        <v>852</v>
      </c>
    </row>
    <row r="172" spans="1:2" x14ac:dyDescent="0.25">
      <c r="A172" s="52"/>
      <c r="B172" s="626" t="s">
        <v>853</v>
      </c>
    </row>
    <row r="173" spans="1:2" x14ac:dyDescent="0.25">
      <c r="A173" s="51"/>
      <c r="B173" s="626" t="s">
        <v>854</v>
      </c>
    </row>
    <row r="174" spans="1:2" x14ac:dyDescent="0.25">
      <c r="A174" s="46" t="s">
        <v>855</v>
      </c>
      <c r="B174" s="41" t="s">
        <v>856</v>
      </c>
    </row>
    <row r="175" spans="1:2" x14ac:dyDescent="0.25">
      <c r="A175" s="48" t="s">
        <v>857</v>
      </c>
      <c r="B175" s="41" t="s">
        <v>858</v>
      </c>
    </row>
    <row r="176" spans="1:2" x14ac:dyDescent="0.25">
      <c r="A176" s="43"/>
      <c r="B176" s="57" t="s">
        <v>859</v>
      </c>
    </row>
    <row r="177" spans="1:2" x14ac:dyDescent="0.25">
      <c r="A177" s="49"/>
      <c r="B177" s="50"/>
    </row>
    <row r="178" spans="1:2" x14ac:dyDescent="0.25">
      <c r="A178" s="629"/>
      <c r="B178" s="50"/>
    </row>
    <row r="179" spans="1:2" x14ac:dyDescent="0.25">
      <c r="A179" s="51"/>
      <c r="B179" s="50"/>
    </row>
    <row r="180" spans="1:2" x14ac:dyDescent="0.25">
      <c r="A180" s="619"/>
      <c r="B180" s="620"/>
    </row>
    <row r="181" spans="1:2" x14ac:dyDescent="0.25">
      <c r="A181" s="630"/>
      <c r="B181" s="620"/>
    </row>
    <row r="182" spans="1:2" x14ac:dyDescent="0.25">
      <c r="A182" s="622"/>
      <c r="B182" s="632"/>
    </row>
  </sheetData>
  <pageMargins left="0.7" right="0.7" top="0.75" bottom="0.75" header="0.3" footer="0.3"/>
  <pageSetup paperSize="9" scale="65" fitToHeight="0"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21"/>
  <sheetViews>
    <sheetView workbookViewId="0">
      <selection activeCell="C3" sqref="C3"/>
    </sheetView>
  </sheetViews>
  <sheetFormatPr defaultRowHeight="15" x14ac:dyDescent="0.25"/>
  <cols>
    <col min="1" max="1" width="10.7109375" customWidth="1"/>
    <col min="2" max="2" width="12.7109375" customWidth="1"/>
    <col min="3" max="3" width="50.7109375" customWidth="1"/>
    <col min="4" max="4" width="30.7109375" customWidth="1"/>
  </cols>
  <sheetData>
    <row r="1" spans="1:4" x14ac:dyDescent="0.25">
      <c r="A1" s="93" t="s">
        <v>860</v>
      </c>
      <c r="B1" s="93" t="s">
        <v>121</v>
      </c>
      <c r="C1" s="93" t="s">
        <v>631</v>
      </c>
      <c r="D1" s="93" t="s">
        <v>861</v>
      </c>
    </row>
    <row r="2" spans="1:4" x14ac:dyDescent="0.25">
      <c r="A2" s="54"/>
      <c r="B2" s="55"/>
      <c r="C2" s="56"/>
      <c r="D2" s="95"/>
    </row>
    <row r="3" spans="1:4" x14ac:dyDescent="0.25">
      <c r="A3" s="54">
        <v>44232</v>
      </c>
      <c r="B3" s="55" t="s">
        <v>862</v>
      </c>
      <c r="C3" s="56" t="s">
        <v>863</v>
      </c>
      <c r="D3" s="95" t="s">
        <v>864</v>
      </c>
    </row>
    <row r="4" spans="1:4" ht="120" x14ac:dyDescent="0.25">
      <c r="A4" s="54">
        <v>44229</v>
      </c>
      <c r="B4" s="55" t="s">
        <v>865</v>
      </c>
      <c r="C4" s="56" t="s">
        <v>866</v>
      </c>
      <c r="D4" s="95" t="s">
        <v>867</v>
      </c>
    </row>
    <row r="5" spans="1:4" ht="135" x14ac:dyDescent="0.25">
      <c r="A5" s="54">
        <v>44229</v>
      </c>
      <c r="B5" s="55" t="s">
        <v>865</v>
      </c>
      <c r="C5" s="56" t="s">
        <v>868</v>
      </c>
      <c r="D5" s="95" t="s">
        <v>869</v>
      </c>
    </row>
    <row r="6" spans="1:4" ht="105" x14ac:dyDescent="0.25">
      <c r="A6" s="54">
        <v>44209</v>
      </c>
      <c r="B6" s="55" t="s">
        <v>865</v>
      </c>
      <c r="C6" s="56" t="s">
        <v>870</v>
      </c>
      <c r="D6" s="95" t="s">
        <v>871</v>
      </c>
    </row>
    <row r="7" spans="1:4" ht="75" x14ac:dyDescent="0.25">
      <c r="A7" s="54">
        <v>44191</v>
      </c>
      <c r="B7" s="55" t="s">
        <v>865</v>
      </c>
      <c r="C7" s="56" t="s">
        <v>872</v>
      </c>
      <c r="D7" s="95" t="s">
        <v>873</v>
      </c>
    </row>
    <row r="8" spans="1:4" ht="60" x14ac:dyDescent="0.25">
      <c r="A8" s="54">
        <v>44163</v>
      </c>
      <c r="B8" s="55" t="s">
        <v>865</v>
      </c>
      <c r="C8" s="56" t="s">
        <v>874</v>
      </c>
      <c r="D8" s="95" t="s">
        <v>875</v>
      </c>
    </row>
    <row r="9" spans="1:4" ht="30" x14ac:dyDescent="0.25">
      <c r="A9" s="54">
        <v>44162</v>
      </c>
      <c r="B9" s="55" t="s">
        <v>865</v>
      </c>
      <c r="C9" s="56" t="s">
        <v>876</v>
      </c>
      <c r="D9" s="95" t="s">
        <v>877</v>
      </c>
    </row>
    <row r="10" spans="1:4" ht="30" x14ac:dyDescent="0.25">
      <c r="A10" s="612">
        <v>43792</v>
      </c>
      <c r="B10" s="55" t="s">
        <v>865</v>
      </c>
      <c r="C10" s="56" t="s">
        <v>878</v>
      </c>
      <c r="D10" s="95" t="s">
        <v>879</v>
      </c>
    </row>
    <row r="11" spans="1:4" x14ac:dyDescent="0.25">
      <c r="A11" s="612">
        <v>43770</v>
      </c>
      <c r="B11" s="55" t="s">
        <v>865</v>
      </c>
      <c r="C11" s="56" t="s">
        <v>880</v>
      </c>
      <c r="D11" s="95" t="s">
        <v>879</v>
      </c>
    </row>
    <row r="12" spans="1:4" x14ac:dyDescent="0.25">
      <c r="A12" s="54">
        <v>43756</v>
      </c>
      <c r="B12" s="55" t="s">
        <v>865</v>
      </c>
      <c r="C12" s="56" t="s">
        <v>881</v>
      </c>
      <c r="D12" s="95" t="s">
        <v>879</v>
      </c>
    </row>
    <row r="13" spans="1:4" x14ac:dyDescent="0.25">
      <c r="A13" s="54">
        <v>43353</v>
      </c>
      <c r="B13" s="55" t="s">
        <v>865</v>
      </c>
      <c r="C13" s="56" t="s">
        <v>882</v>
      </c>
      <c r="D13" s="95" t="s">
        <v>883</v>
      </c>
    </row>
    <row r="14" spans="1:4" x14ac:dyDescent="0.25">
      <c r="A14" s="54">
        <v>43283</v>
      </c>
      <c r="B14" s="55" t="s">
        <v>865</v>
      </c>
      <c r="C14" s="56" t="s">
        <v>884</v>
      </c>
      <c r="D14" s="95" t="s">
        <v>885</v>
      </c>
    </row>
    <row r="15" spans="1:4" x14ac:dyDescent="0.25">
      <c r="A15" s="54">
        <v>43210</v>
      </c>
      <c r="B15" s="55" t="s">
        <v>865</v>
      </c>
      <c r="C15" s="56" t="s">
        <v>886</v>
      </c>
      <c r="D15" s="95" t="s">
        <v>887</v>
      </c>
    </row>
    <row r="16" spans="1:4" ht="30" x14ac:dyDescent="0.25">
      <c r="A16" s="54">
        <v>43206</v>
      </c>
      <c r="B16" s="55" t="s">
        <v>865</v>
      </c>
      <c r="C16" s="56" t="s">
        <v>888</v>
      </c>
      <c r="D16" s="95" t="s">
        <v>887</v>
      </c>
    </row>
    <row r="17" spans="1:4" ht="30" x14ac:dyDescent="0.25">
      <c r="A17" s="54">
        <v>43200</v>
      </c>
      <c r="B17" s="55" t="s">
        <v>865</v>
      </c>
      <c r="C17" s="56" t="s">
        <v>889</v>
      </c>
      <c r="D17" s="95" t="s">
        <v>887</v>
      </c>
    </row>
    <row r="18" spans="1:4" ht="30" x14ac:dyDescent="0.25">
      <c r="A18" s="54">
        <v>43195</v>
      </c>
      <c r="B18" s="55" t="s">
        <v>865</v>
      </c>
      <c r="C18" s="56" t="s">
        <v>890</v>
      </c>
      <c r="D18" s="95" t="s">
        <v>887</v>
      </c>
    </row>
    <row r="19" spans="1:4" ht="30" x14ac:dyDescent="0.25">
      <c r="A19" s="54">
        <v>43342</v>
      </c>
      <c r="B19" s="55" t="s">
        <v>865</v>
      </c>
      <c r="C19" s="56" t="s">
        <v>891</v>
      </c>
      <c r="D19" s="95" t="s">
        <v>892</v>
      </c>
    </row>
    <row r="20" spans="1:4" ht="30" x14ac:dyDescent="0.25">
      <c r="A20" s="54">
        <v>43342</v>
      </c>
      <c r="B20" s="55" t="s">
        <v>865</v>
      </c>
      <c r="C20" s="56" t="s">
        <v>893</v>
      </c>
      <c r="D20" s="95" t="s">
        <v>892</v>
      </c>
    </row>
    <row r="21" spans="1:4" ht="30" x14ac:dyDescent="0.25">
      <c r="A21" s="54">
        <v>43181</v>
      </c>
      <c r="B21" s="55" t="s">
        <v>865</v>
      </c>
      <c r="C21" s="56" t="s">
        <v>894</v>
      </c>
      <c r="D21" s="95" t="s">
        <v>892</v>
      </c>
    </row>
  </sheetData>
  <pageMargins left="0.7" right="0.7" top="0.75" bottom="0.75" header="0.3" footer="0.3"/>
  <drawing r:id="rId1"/>
  <legacyDrawing r:id="rId2"/>
  <oleObjects>
    <mc:AlternateContent xmlns:mc="http://schemas.openxmlformats.org/markup-compatibility/2006">
      <mc:Choice Requires="x14">
        <oleObject progId="Packager Shell Object" dvAspect="DVASPECT_ICON" shapeId="108545" r:id="rId3">
          <objectPr defaultSize="0" autoPict="0" r:id="rId4">
            <anchor moveWithCells="1">
              <from>
                <xdr:col>5</xdr:col>
                <xdr:colOff>0</xdr:colOff>
                <xdr:row>2</xdr:row>
                <xdr:rowOff>0</xdr:rowOff>
              </from>
              <to>
                <xdr:col>6</xdr:col>
                <xdr:colOff>285750</xdr:colOff>
                <xdr:row>3</xdr:row>
                <xdr:rowOff>371475</xdr:rowOff>
              </to>
            </anchor>
          </objectPr>
        </oleObject>
      </mc:Choice>
      <mc:Fallback>
        <oleObject progId="Packager Shell Object" dvAspect="DVASPECT_ICON" shapeId="108545" r:id="rId3"/>
      </mc:Fallback>
    </mc:AlternateContent>
  </oleObject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I331"/>
  <sheetViews>
    <sheetView workbookViewId="0">
      <pane xSplit="1" ySplit="1" topLeftCell="B2" activePane="bottomRight" state="frozen"/>
      <selection pane="topRight" activeCell="B1" sqref="B1"/>
      <selection pane="bottomLeft" activeCell="A2" sqref="A2"/>
      <selection pane="bottomRight" activeCell="E146" sqref="E146"/>
    </sheetView>
  </sheetViews>
  <sheetFormatPr defaultRowHeight="15" x14ac:dyDescent="0.25"/>
  <cols>
    <col min="1" max="1" width="13.7109375" bestFit="1" customWidth="1"/>
    <col min="2" max="2" width="43.5703125" customWidth="1"/>
    <col min="3" max="4" width="10.7109375" customWidth="1"/>
    <col min="5" max="5" width="15.7109375" customWidth="1"/>
  </cols>
  <sheetData>
    <row r="1" spans="1:9" x14ac:dyDescent="0.25">
      <c r="A1" s="444" t="s">
        <v>895</v>
      </c>
      <c r="B1" s="444" t="s">
        <v>896</v>
      </c>
      <c r="C1" s="444" t="s">
        <v>897</v>
      </c>
      <c r="D1" s="444" t="s">
        <v>898</v>
      </c>
      <c r="I1" s="433"/>
    </row>
    <row r="2" spans="1:9" x14ac:dyDescent="0.25">
      <c r="A2">
        <v>10673889</v>
      </c>
      <c r="B2" t="s">
        <v>899</v>
      </c>
      <c r="C2">
        <v>79.099999999999994</v>
      </c>
      <c r="D2" t="s">
        <v>900</v>
      </c>
      <c r="G2" s="433" t="s">
        <v>901</v>
      </c>
    </row>
    <row r="3" spans="1:9" x14ac:dyDescent="0.25">
      <c r="A3">
        <v>10673926</v>
      </c>
      <c r="B3" t="s">
        <v>902</v>
      </c>
      <c r="C3">
        <v>65.47</v>
      </c>
      <c r="D3" t="s">
        <v>900</v>
      </c>
      <c r="G3" t="s">
        <v>903</v>
      </c>
    </row>
    <row r="4" spans="1:9" x14ac:dyDescent="0.25">
      <c r="A4">
        <v>10673971</v>
      </c>
      <c r="B4" t="s">
        <v>904</v>
      </c>
      <c r="C4">
        <v>65.930000000000007</v>
      </c>
      <c r="D4" t="s">
        <v>900</v>
      </c>
      <c r="E4" t="s">
        <v>905</v>
      </c>
      <c r="G4" t="s">
        <v>906</v>
      </c>
    </row>
    <row r="5" spans="1:9" x14ac:dyDescent="0.25">
      <c r="A5">
        <v>10673948</v>
      </c>
      <c r="B5" t="s">
        <v>907</v>
      </c>
      <c r="C5">
        <v>73.09</v>
      </c>
      <c r="D5" t="s">
        <v>900</v>
      </c>
      <c r="E5" t="s">
        <v>908</v>
      </c>
      <c r="G5" t="s">
        <v>909</v>
      </c>
    </row>
    <row r="6" spans="1:9" x14ac:dyDescent="0.25">
      <c r="A6">
        <v>10447796</v>
      </c>
      <c r="B6" t="s">
        <v>910</v>
      </c>
      <c r="C6">
        <v>65.010000000000005</v>
      </c>
      <c r="D6" t="s">
        <v>900</v>
      </c>
      <c r="E6" t="s">
        <v>911</v>
      </c>
      <c r="G6" t="s">
        <v>912</v>
      </c>
    </row>
    <row r="7" spans="1:9" x14ac:dyDescent="0.25">
      <c r="A7">
        <v>9856275</v>
      </c>
      <c r="B7" t="s">
        <v>913</v>
      </c>
      <c r="C7">
        <v>87</v>
      </c>
      <c r="D7" t="s">
        <v>900</v>
      </c>
    </row>
    <row r="8" spans="1:9" x14ac:dyDescent="0.25">
      <c r="A8">
        <v>10447763</v>
      </c>
      <c r="B8" t="s">
        <v>914</v>
      </c>
      <c r="C8">
        <v>70</v>
      </c>
      <c r="D8" t="s">
        <v>900</v>
      </c>
      <c r="E8" t="s">
        <v>915</v>
      </c>
      <c r="G8" s="105" t="s">
        <v>916</v>
      </c>
    </row>
    <row r="9" spans="1:9" x14ac:dyDescent="0.25">
      <c r="A9">
        <v>10447822</v>
      </c>
      <c r="B9" t="s">
        <v>917</v>
      </c>
      <c r="C9">
        <v>86.5</v>
      </c>
      <c r="D9" t="s">
        <v>900</v>
      </c>
      <c r="E9" t="s">
        <v>918</v>
      </c>
      <c r="G9" t="s">
        <v>919</v>
      </c>
    </row>
    <row r="10" spans="1:9" x14ac:dyDescent="0.25">
      <c r="A10">
        <v>10447774</v>
      </c>
      <c r="B10" t="s">
        <v>920</v>
      </c>
      <c r="C10">
        <v>85.5</v>
      </c>
      <c r="D10" t="s">
        <v>900</v>
      </c>
      <c r="G10" t="s">
        <v>921</v>
      </c>
    </row>
    <row r="11" spans="1:9" x14ac:dyDescent="0.25">
      <c r="A11">
        <v>10447811</v>
      </c>
      <c r="B11" t="s">
        <v>922</v>
      </c>
      <c r="C11">
        <v>94</v>
      </c>
      <c r="D11" t="s">
        <v>900</v>
      </c>
      <c r="G11" t="s">
        <v>923</v>
      </c>
    </row>
    <row r="12" spans="1:9" x14ac:dyDescent="0.25">
      <c r="A12">
        <v>10447796</v>
      </c>
      <c r="B12" t="s">
        <v>910</v>
      </c>
      <c r="C12">
        <v>74</v>
      </c>
      <c r="D12" t="s">
        <v>900</v>
      </c>
      <c r="E12" t="s">
        <v>911</v>
      </c>
    </row>
    <row r="13" spans="1:9" x14ac:dyDescent="0.25">
      <c r="A13">
        <v>10673889</v>
      </c>
      <c r="B13" t="s">
        <v>899</v>
      </c>
      <c r="C13">
        <v>79.2</v>
      </c>
      <c r="D13" t="s">
        <v>900</v>
      </c>
      <c r="G13" t="s">
        <v>924</v>
      </c>
    </row>
    <row r="14" spans="1:9" x14ac:dyDescent="0.25">
      <c r="A14">
        <v>10447763</v>
      </c>
      <c r="B14" t="s">
        <v>914</v>
      </c>
      <c r="C14">
        <v>69.599999999999994</v>
      </c>
      <c r="D14" t="s">
        <v>900</v>
      </c>
      <c r="E14" t="s">
        <v>915</v>
      </c>
      <c r="G14" t="s">
        <v>925</v>
      </c>
    </row>
    <row r="15" spans="1:9" x14ac:dyDescent="0.25">
      <c r="A15">
        <v>10447822</v>
      </c>
      <c r="B15" t="s">
        <v>917</v>
      </c>
      <c r="C15">
        <v>88.4</v>
      </c>
      <c r="D15" t="s">
        <v>900</v>
      </c>
      <c r="E15" t="s">
        <v>918</v>
      </c>
    </row>
    <row r="16" spans="1:9" x14ac:dyDescent="0.25">
      <c r="A16">
        <v>10673926</v>
      </c>
      <c r="B16" t="s">
        <v>902</v>
      </c>
      <c r="C16">
        <v>71</v>
      </c>
      <c r="D16" t="s">
        <v>900</v>
      </c>
    </row>
    <row r="17" spans="1:5" x14ac:dyDescent="0.25">
      <c r="A17">
        <v>10673971</v>
      </c>
      <c r="B17" t="s">
        <v>904</v>
      </c>
      <c r="C17">
        <v>73.2</v>
      </c>
      <c r="D17" t="s">
        <v>900</v>
      </c>
      <c r="E17" t="s">
        <v>905</v>
      </c>
    </row>
    <row r="18" spans="1:5" x14ac:dyDescent="0.25">
      <c r="A18">
        <v>10673948</v>
      </c>
      <c r="B18" t="s">
        <v>907</v>
      </c>
      <c r="C18">
        <v>67.2</v>
      </c>
      <c r="D18" t="s">
        <v>900</v>
      </c>
      <c r="E18" t="s">
        <v>908</v>
      </c>
    </row>
    <row r="19" spans="1:5" x14ac:dyDescent="0.25">
      <c r="A19">
        <v>10447774</v>
      </c>
      <c r="B19" t="s">
        <v>920</v>
      </c>
      <c r="C19">
        <v>78.599999999999994</v>
      </c>
      <c r="D19" t="s">
        <v>900</v>
      </c>
    </row>
    <row r="20" spans="1:5" x14ac:dyDescent="0.25">
      <c r="A20">
        <v>10447811</v>
      </c>
      <c r="B20" t="s">
        <v>922</v>
      </c>
      <c r="C20">
        <v>90.4</v>
      </c>
      <c r="D20" t="s">
        <v>900</v>
      </c>
    </row>
    <row r="21" spans="1:5" x14ac:dyDescent="0.25">
      <c r="A21">
        <v>9856275</v>
      </c>
      <c r="B21" t="s">
        <v>913</v>
      </c>
      <c r="C21">
        <v>88.2</v>
      </c>
      <c r="D21" t="s">
        <v>900</v>
      </c>
    </row>
    <row r="22" spans="1:5" x14ac:dyDescent="0.25">
      <c r="A22">
        <v>10447796</v>
      </c>
      <c r="B22" t="s">
        <v>910</v>
      </c>
      <c r="C22">
        <v>86.42</v>
      </c>
      <c r="D22" t="s">
        <v>900</v>
      </c>
      <c r="E22" t="s">
        <v>911</v>
      </c>
    </row>
    <row r="23" spans="1:5" x14ac:dyDescent="0.25">
      <c r="A23">
        <v>9856275</v>
      </c>
      <c r="B23" t="s">
        <v>913</v>
      </c>
      <c r="C23">
        <v>96.4</v>
      </c>
      <c r="D23" t="s">
        <v>900</v>
      </c>
    </row>
    <row r="24" spans="1:5" x14ac:dyDescent="0.25">
      <c r="A24">
        <v>10673889</v>
      </c>
      <c r="B24" t="s">
        <v>899</v>
      </c>
      <c r="C24">
        <v>99.2</v>
      </c>
      <c r="D24" t="s">
        <v>900</v>
      </c>
    </row>
    <row r="25" spans="1:5" x14ac:dyDescent="0.25">
      <c r="A25">
        <v>10447763</v>
      </c>
      <c r="B25" t="s">
        <v>914</v>
      </c>
      <c r="C25">
        <v>94</v>
      </c>
      <c r="D25" t="s">
        <v>900</v>
      </c>
      <c r="E25" t="s">
        <v>915</v>
      </c>
    </row>
    <row r="26" spans="1:5" x14ac:dyDescent="0.25">
      <c r="A26">
        <v>10447822</v>
      </c>
      <c r="B26" t="s">
        <v>917</v>
      </c>
      <c r="C26">
        <v>91</v>
      </c>
      <c r="D26" t="s">
        <v>900</v>
      </c>
      <c r="E26" t="s">
        <v>918</v>
      </c>
    </row>
    <row r="27" spans="1:5" x14ac:dyDescent="0.25">
      <c r="A27">
        <v>10673926</v>
      </c>
      <c r="B27" t="s">
        <v>902</v>
      </c>
      <c r="C27">
        <v>95.8</v>
      </c>
      <c r="D27" t="s">
        <v>900</v>
      </c>
    </row>
    <row r="28" spans="1:5" x14ac:dyDescent="0.25">
      <c r="A28">
        <v>10673971</v>
      </c>
      <c r="B28" t="s">
        <v>904</v>
      </c>
      <c r="C28">
        <v>79.8</v>
      </c>
      <c r="D28" t="s">
        <v>900</v>
      </c>
      <c r="E28" t="s">
        <v>905</v>
      </c>
    </row>
    <row r="29" spans="1:5" x14ac:dyDescent="0.25">
      <c r="A29">
        <v>10673948</v>
      </c>
      <c r="B29" t="s">
        <v>907</v>
      </c>
      <c r="C29">
        <v>83.6</v>
      </c>
      <c r="D29" t="s">
        <v>900</v>
      </c>
      <c r="E29" t="s">
        <v>908</v>
      </c>
    </row>
    <row r="30" spans="1:5" x14ac:dyDescent="0.25">
      <c r="A30">
        <v>10447774</v>
      </c>
      <c r="B30" t="s">
        <v>920</v>
      </c>
      <c r="C30">
        <v>98.2</v>
      </c>
      <c r="D30" t="s">
        <v>900</v>
      </c>
    </row>
    <row r="31" spans="1:5" x14ac:dyDescent="0.25">
      <c r="A31">
        <v>10447811</v>
      </c>
      <c r="B31" t="s">
        <v>922</v>
      </c>
      <c r="C31">
        <v>98.2</v>
      </c>
      <c r="D31" t="s">
        <v>900</v>
      </c>
    </row>
    <row r="32" spans="1:5" x14ac:dyDescent="0.25">
      <c r="A32">
        <v>10447958</v>
      </c>
      <c r="B32" t="s">
        <v>926</v>
      </c>
      <c r="C32">
        <v>47</v>
      </c>
      <c r="D32" t="s">
        <v>900</v>
      </c>
    </row>
    <row r="33" spans="1:5" x14ac:dyDescent="0.25">
      <c r="A33">
        <v>10447925</v>
      </c>
      <c r="B33" t="s">
        <v>927</v>
      </c>
      <c r="C33">
        <v>25</v>
      </c>
      <c r="D33" t="s">
        <v>900</v>
      </c>
      <c r="E33" t="s">
        <v>928</v>
      </c>
    </row>
    <row r="34" spans="1:5" x14ac:dyDescent="0.25">
      <c r="A34">
        <v>10673993</v>
      </c>
      <c r="B34" t="s">
        <v>929</v>
      </c>
      <c r="C34">
        <v>63</v>
      </c>
      <c r="D34" t="s">
        <v>900</v>
      </c>
    </row>
    <row r="35" spans="1:5" x14ac:dyDescent="0.25">
      <c r="A35">
        <v>10447844</v>
      </c>
      <c r="B35" t="s">
        <v>930</v>
      </c>
      <c r="C35">
        <v>70</v>
      </c>
      <c r="D35" t="s">
        <v>900</v>
      </c>
    </row>
    <row r="36" spans="1:5" x14ac:dyDescent="0.25">
      <c r="A36">
        <v>10674015</v>
      </c>
      <c r="B36" t="s">
        <v>931</v>
      </c>
      <c r="C36">
        <v>74</v>
      </c>
      <c r="D36" t="s">
        <v>900</v>
      </c>
    </row>
    <row r="37" spans="1:5" x14ac:dyDescent="0.25">
      <c r="A37">
        <v>8748184</v>
      </c>
      <c r="B37" t="s">
        <v>932</v>
      </c>
      <c r="C37" t="s">
        <v>933</v>
      </c>
      <c r="D37" t="s">
        <v>900</v>
      </c>
    </row>
    <row r="38" spans="1:5" x14ac:dyDescent="0.25">
      <c r="A38">
        <v>10674026</v>
      </c>
      <c r="B38" t="s">
        <v>934</v>
      </c>
      <c r="C38">
        <v>61</v>
      </c>
      <c r="D38" t="s">
        <v>900</v>
      </c>
    </row>
    <row r="39" spans="1:5" x14ac:dyDescent="0.25">
      <c r="A39">
        <v>10674048</v>
      </c>
      <c r="B39" t="s">
        <v>935</v>
      </c>
      <c r="C39">
        <v>75</v>
      </c>
      <c r="D39" t="s">
        <v>900</v>
      </c>
    </row>
    <row r="40" spans="1:5" x14ac:dyDescent="0.25">
      <c r="A40">
        <v>10674037</v>
      </c>
      <c r="B40" t="s">
        <v>936</v>
      </c>
      <c r="C40">
        <v>71</v>
      </c>
      <c r="D40" t="s">
        <v>900</v>
      </c>
    </row>
    <row r="41" spans="1:5" x14ac:dyDescent="0.25">
      <c r="A41">
        <v>10447833</v>
      </c>
      <c r="B41" t="s">
        <v>937</v>
      </c>
      <c r="C41">
        <v>73</v>
      </c>
      <c r="D41" t="s">
        <v>900</v>
      </c>
    </row>
    <row r="42" spans="1:5" x14ac:dyDescent="0.25">
      <c r="A42">
        <v>9546011</v>
      </c>
      <c r="B42" t="s">
        <v>938</v>
      </c>
      <c r="C42" t="s">
        <v>933</v>
      </c>
      <c r="D42" t="s">
        <v>900</v>
      </c>
    </row>
    <row r="43" spans="1:5" x14ac:dyDescent="0.25">
      <c r="A43">
        <v>10447969</v>
      </c>
      <c r="B43" t="s">
        <v>939</v>
      </c>
      <c r="C43">
        <v>62</v>
      </c>
      <c r="D43" t="s">
        <v>900</v>
      </c>
    </row>
    <row r="44" spans="1:5" x14ac:dyDescent="0.25">
      <c r="A44">
        <v>9546022</v>
      </c>
      <c r="B44" t="s">
        <v>940</v>
      </c>
      <c r="C44">
        <v>67</v>
      </c>
      <c r="D44" t="s">
        <v>900</v>
      </c>
    </row>
    <row r="45" spans="1:5" x14ac:dyDescent="0.25">
      <c r="A45">
        <v>10447914</v>
      </c>
      <c r="B45" t="s">
        <v>941</v>
      </c>
      <c r="C45">
        <v>67</v>
      </c>
      <c r="D45" t="s">
        <v>900</v>
      </c>
    </row>
    <row r="46" spans="1:5" x14ac:dyDescent="0.25">
      <c r="A46">
        <v>10674060</v>
      </c>
      <c r="B46" t="s">
        <v>942</v>
      </c>
      <c r="C46">
        <v>61</v>
      </c>
      <c r="D46" t="s">
        <v>900</v>
      </c>
    </row>
    <row r="47" spans="1:5" x14ac:dyDescent="0.25">
      <c r="A47">
        <v>10448380</v>
      </c>
      <c r="B47" t="s">
        <v>943</v>
      </c>
      <c r="C47">
        <v>45</v>
      </c>
      <c r="D47" t="s">
        <v>900</v>
      </c>
    </row>
    <row r="48" spans="1:5" x14ac:dyDescent="0.25">
      <c r="A48">
        <v>10674093</v>
      </c>
      <c r="B48" t="s">
        <v>944</v>
      </c>
      <c r="C48">
        <v>82</v>
      </c>
      <c r="D48" t="s">
        <v>900</v>
      </c>
    </row>
    <row r="49" spans="1:5" x14ac:dyDescent="0.25">
      <c r="A49">
        <v>10448298</v>
      </c>
      <c r="B49" t="s">
        <v>945</v>
      </c>
      <c r="C49">
        <v>45</v>
      </c>
      <c r="D49" t="s">
        <v>900</v>
      </c>
    </row>
    <row r="50" spans="1:5" x14ac:dyDescent="0.25">
      <c r="A50">
        <v>10674118</v>
      </c>
      <c r="B50" t="s">
        <v>946</v>
      </c>
      <c r="C50">
        <v>76</v>
      </c>
      <c r="D50" t="s">
        <v>900</v>
      </c>
    </row>
    <row r="51" spans="1:5" x14ac:dyDescent="0.25">
      <c r="A51">
        <v>10674141</v>
      </c>
      <c r="B51" t="s">
        <v>947</v>
      </c>
      <c r="C51">
        <v>47</v>
      </c>
      <c r="D51" t="s">
        <v>900</v>
      </c>
    </row>
    <row r="52" spans="1:5" x14ac:dyDescent="0.25">
      <c r="A52">
        <v>10448047</v>
      </c>
      <c r="B52" t="s">
        <v>948</v>
      </c>
      <c r="C52">
        <v>39</v>
      </c>
      <c r="D52" t="s">
        <v>900</v>
      </c>
    </row>
    <row r="53" spans="1:5" x14ac:dyDescent="0.25">
      <c r="A53">
        <v>10674163</v>
      </c>
      <c r="B53" t="s">
        <v>949</v>
      </c>
      <c r="C53">
        <v>78</v>
      </c>
      <c r="D53" t="s">
        <v>900</v>
      </c>
    </row>
    <row r="54" spans="1:5" x14ac:dyDescent="0.25">
      <c r="A54">
        <v>10674174</v>
      </c>
      <c r="B54" t="s">
        <v>950</v>
      </c>
      <c r="C54">
        <v>76</v>
      </c>
      <c r="D54" t="s">
        <v>900</v>
      </c>
    </row>
    <row r="55" spans="1:5" x14ac:dyDescent="0.25">
      <c r="A55">
        <v>10448014</v>
      </c>
      <c r="B55" t="s">
        <v>951</v>
      </c>
      <c r="C55">
        <v>56</v>
      </c>
      <c r="D55" t="s">
        <v>900</v>
      </c>
    </row>
    <row r="56" spans="1:5" x14ac:dyDescent="0.25">
      <c r="A56">
        <v>10674185</v>
      </c>
      <c r="B56" t="s">
        <v>952</v>
      </c>
      <c r="C56">
        <v>70</v>
      </c>
      <c r="D56" t="s">
        <v>900</v>
      </c>
    </row>
    <row r="57" spans="1:5" x14ac:dyDescent="0.25">
      <c r="A57">
        <v>10448003</v>
      </c>
      <c r="B57" t="s">
        <v>953</v>
      </c>
      <c r="C57">
        <v>50</v>
      </c>
      <c r="D57" t="s">
        <v>900</v>
      </c>
    </row>
    <row r="58" spans="1:5" x14ac:dyDescent="0.25">
      <c r="A58">
        <v>10674211</v>
      </c>
      <c r="B58" t="s">
        <v>954</v>
      </c>
      <c r="C58">
        <v>62</v>
      </c>
      <c r="D58" t="s">
        <v>900</v>
      </c>
    </row>
    <row r="59" spans="1:5" x14ac:dyDescent="0.25">
      <c r="A59">
        <v>9658406</v>
      </c>
      <c r="B59" t="s">
        <v>955</v>
      </c>
      <c r="C59">
        <v>35</v>
      </c>
      <c r="D59" t="s">
        <v>900</v>
      </c>
    </row>
    <row r="60" spans="1:5" x14ac:dyDescent="0.25">
      <c r="A60">
        <v>10674222</v>
      </c>
      <c r="B60" t="s">
        <v>956</v>
      </c>
      <c r="C60">
        <v>47</v>
      </c>
      <c r="D60" t="s">
        <v>900</v>
      </c>
      <c r="E60" t="s">
        <v>957</v>
      </c>
    </row>
    <row r="61" spans="1:5" x14ac:dyDescent="0.25">
      <c r="A61">
        <v>10447992</v>
      </c>
      <c r="B61" t="s">
        <v>958</v>
      </c>
      <c r="C61">
        <v>46</v>
      </c>
      <c r="D61" t="s">
        <v>900</v>
      </c>
      <c r="E61" t="s">
        <v>958</v>
      </c>
    </row>
    <row r="62" spans="1:5" x14ac:dyDescent="0.25">
      <c r="A62">
        <v>10447947</v>
      </c>
      <c r="B62" t="s">
        <v>959</v>
      </c>
      <c r="C62">
        <v>43</v>
      </c>
      <c r="D62" t="s">
        <v>900</v>
      </c>
      <c r="E62" t="s">
        <v>960</v>
      </c>
    </row>
    <row r="63" spans="1:5" x14ac:dyDescent="0.25">
      <c r="A63">
        <v>10447970</v>
      </c>
      <c r="B63" t="s">
        <v>961</v>
      </c>
      <c r="C63">
        <v>36</v>
      </c>
      <c r="D63" t="s">
        <v>900</v>
      </c>
    </row>
    <row r="64" spans="1:5" x14ac:dyDescent="0.25">
      <c r="A64">
        <v>10447855</v>
      </c>
      <c r="B64" t="s">
        <v>962</v>
      </c>
      <c r="C64">
        <v>60</v>
      </c>
      <c r="D64" t="s">
        <v>900</v>
      </c>
      <c r="E64" t="s">
        <v>963</v>
      </c>
    </row>
    <row r="65" spans="1:5" x14ac:dyDescent="0.25">
      <c r="A65">
        <v>10674233</v>
      </c>
      <c r="B65" t="s">
        <v>964</v>
      </c>
      <c r="C65">
        <v>63</v>
      </c>
      <c r="D65" t="s">
        <v>900</v>
      </c>
    </row>
    <row r="66" spans="1:5" x14ac:dyDescent="0.25">
      <c r="A66">
        <v>10674277</v>
      </c>
      <c r="B66" t="s">
        <v>965</v>
      </c>
      <c r="C66">
        <v>43</v>
      </c>
      <c r="D66" t="s">
        <v>900</v>
      </c>
      <c r="E66" t="s">
        <v>966</v>
      </c>
    </row>
    <row r="67" spans="1:5" x14ac:dyDescent="0.25">
      <c r="A67">
        <v>10674299</v>
      </c>
      <c r="B67" t="s">
        <v>967</v>
      </c>
      <c r="C67">
        <v>45</v>
      </c>
      <c r="D67" t="s">
        <v>900</v>
      </c>
      <c r="E67" t="s">
        <v>968</v>
      </c>
    </row>
    <row r="68" spans="1:5" x14ac:dyDescent="0.25">
      <c r="A68">
        <v>10674325</v>
      </c>
      <c r="B68" t="s">
        <v>969</v>
      </c>
      <c r="C68">
        <v>77</v>
      </c>
      <c r="D68" t="s">
        <v>900</v>
      </c>
    </row>
    <row r="69" spans="1:5" x14ac:dyDescent="0.25">
      <c r="A69">
        <v>10674417</v>
      </c>
      <c r="B69" t="s">
        <v>970</v>
      </c>
      <c r="C69">
        <v>67</v>
      </c>
      <c r="D69" t="s">
        <v>900</v>
      </c>
    </row>
    <row r="70" spans="1:5" x14ac:dyDescent="0.25">
      <c r="A70">
        <v>10674392</v>
      </c>
      <c r="B70" t="s">
        <v>971</v>
      </c>
      <c r="C70">
        <v>96</v>
      </c>
      <c r="D70" t="s">
        <v>900</v>
      </c>
    </row>
    <row r="71" spans="1:5" x14ac:dyDescent="0.25">
      <c r="A71">
        <v>10674369</v>
      </c>
      <c r="B71" t="s">
        <v>972</v>
      </c>
      <c r="C71">
        <v>43</v>
      </c>
      <c r="D71" t="s">
        <v>900</v>
      </c>
    </row>
    <row r="72" spans="1:5" x14ac:dyDescent="0.25">
      <c r="A72">
        <v>10674347</v>
      </c>
      <c r="B72" t="s">
        <v>973</v>
      </c>
      <c r="C72">
        <v>66</v>
      </c>
      <c r="D72" t="s">
        <v>900</v>
      </c>
    </row>
    <row r="73" spans="1:5" x14ac:dyDescent="0.25">
      <c r="A73">
        <v>9658417</v>
      </c>
      <c r="B73" t="s">
        <v>974</v>
      </c>
      <c r="C73">
        <v>72</v>
      </c>
      <c r="D73" t="s">
        <v>900</v>
      </c>
    </row>
    <row r="74" spans="1:5" x14ac:dyDescent="0.25">
      <c r="A74">
        <v>10447877</v>
      </c>
      <c r="B74" t="s">
        <v>975</v>
      </c>
      <c r="C74">
        <v>74</v>
      </c>
      <c r="D74" t="s">
        <v>900</v>
      </c>
    </row>
    <row r="75" spans="1:5" x14ac:dyDescent="0.25">
      <c r="A75">
        <v>10674428</v>
      </c>
      <c r="B75" t="s">
        <v>288</v>
      </c>
      <c r="C75" t="s">
        <v>933</v>
      </c>
      <c r="D75" t="s">
        <v>900</v>
      </c>
    </row>
    <row r="76" spans="1:5" x14ac:dyDescent="0.25">
      <c r="A76" s="445">
        <v>10447903</v>
      </c>
      <c r="B76" s="446" t="s">
        <v>976</v>
      </c>
      <c r="C76" s="447">
        <v>48</v>
      </c>
      <c r="D76" s="447" t="s">
        <v>900</v>
      </c>
    </row>
    <row r="77" spans="1:5" x14ac:dyDescent="0.25">
      <c r="A77" s="445">
        <v>10674439</v>
      </c>
      <c r="B77" s="446" t="s">
        <v>977</v>
      </c>
      <c r="C77" s="447">
        <v>43</v>
      </c>
      <c r="D77" s="447" t="s">
        <v>900</v>
      </c>
      <c r="E77" t="s">
        <v>978</v>
      </c>
    </row>
    <row r="78" spans="1:5" x14ac:dyDescent="0.25">
      <c r="A78" s="445">
        <v>10674440</v>
      </c>
      <c r="B78" s="446" t="s">
        <v>979</v>
      </c>
      <c r="C78" s="447">
        <v>60</v>
      </c>
      <c r="D78" s="447" t="s">
        <v>900</v>
      </c>
    </row>
    <row r="79" spans="1:5" x14ac:dyDescent="0.25">
      <c r="A79" s="445">
        <v>9658439</v>
      </c>
      <c r="B79" s="446" t="s">
        <v>980</v>
      </c>
      <c r="C79" s="447">
        <v>63</v>
      </c>
      <c r="D79" s="447" t="s">
        <v>900</v>
      </c>
    </row>
    <row r="80" spans="1:5" x14ac:dyDescent="0.25">
      <c r="A80" s="445">
        <v>10674451</v>
      </c>
      <c r="B80" s="446" t="s">
        <v>981</v>
      </c>
      <c r="C80" s="447">
        <v>36</v>
      </c>
      <c r="D80" s="447" t="s">
        <v>900</v>
      </c>
      <c r="E80" t="s">
        <v>982</v>
      </c>
    </row>
    <row r="81" spans="1:5" x14ac:dyDescent="0.25">
      <c r="A81" s="445">
        <v>9546033</v>
      </c>
      <c r="B81" s="446" t="s">
        <v>983</v>
      </c>
      <c r="C81" s="447">
        <v>65</v>
      </c>
      <c r="D81" s="447" t="s">
        <v>900</v>
      </c>
    </row>
    <row r="82" spans="1:5" x14ac:dyDescent="0.25">
      <c r="A82" s="445">
        <v>10673993</v>
      </c>
      <c r="B82" s="446" t="s">
        <v>929</v>
      </c>
      <c r="C82" s="447">
        <v>82</v>
      </c>
      <c r="D82" s="447" t="s">
        <v>900</v>
      </c>
    </row>
    <row r="83" spans="1:5" x14ac:dyDescent="0.25">
      <c r="A83" s="445">
        <v>10674015</v>
      </c>
      <c r="B83" s="446" t="s">
        <v>931</v>
      </c>
      <c r="C83" s="447">
        <v>86</v>
      </c>
      <c r="D83" s="447" t="s">
        <v>900</v>
      </c>
    </row>
    <row r="84" spans="1:5" x14ac:dyDescent="0.25">
      <c r="A84" s="445">
        <v>10674026</v>
      </c>
      <c r="B84" s="446" t="s">
        <v>934</v>
      </c>
      <c r="C84" s="447">
        <v>60</v>
      </c>
      <c r="D84" s="447" t="s">
        <v>900</v>
      </c>
    </row>
    <row r="85" spans="1:5" x14ac:dyDescent="0.25">
      <c r="A85" s="445">
        <v>10674048</v>
      </c>
      <c r="B85" s="446" t="s">
        <v>935</v>
      </c>
      <c r="C85" s="447">
        <v>80</v>
      </c>
      <c r="D85" s="447" t="s">
        <v>900</v>
      </c>
    </row>
    <row r="86" spans="1:5" x14ac:dyDescent="0.25">
      <c r="A86" s="445">
        <v>10674037</v>
      </c>
      <c r="B86" s="446" t="s">
        <v>936</v>
      </c>
      <c r="C86" s="447">
        <v>64</v>
      </c>
      <c r="D86" s="447" t="s">
        <v>900</v>
      </c>
    </row>
    <row r="87" spans="1:5" x14ac:dyDescent="0.25">
      <c r="A87" s="445">
        <v>10674060</v>
      </c>
      <c r="B87" s="446" t="s">
        <v>942</v>
      </c>
      <c r="C87" s="447">
        <v>84</v>
      </c>
      <c r="D87" s="447" t="s">
        <v>900</v>
      </c>
    </row>
    <row r="88" spans="1:5" x14ac:dyDescent="0.25">
      <c r="A88" s="445">
        <v>10674093</v>
      </c>
      <c r="B88" s="446" t="s">
        <v>944</v>
      </c>
      <c r="C88" s="447">
        <v>80</v>
      </c>
      <c r="D88" s="447" t="s">
        <v>900</v>
      </c>
    </row>
    <row r="89" spans="1:5" x14ac:dyDescent="0.25">
      <c r="A89" s="445">
        <v>10674118</v>
      </c>
      <c r="B89" s="446" t="s">
        <v>946</v>
      </c>
      <c r="C89" s="447">
        <v>68</v>
      </c>
      <c r="D89" s="447" t="s">
        <v>900</v>
      </c>
    </row>
    <row r="90" spans="1:5" x14ac:dyDescent="0.25">
      <c r="A90" s="445">
        <v>10674141</v>
      </c>
      <c r="B90" s="446" t="s">
        <v>947</v>
      </c>
      <c r="C90" s="447">
        <v>80</v>
      </c>
      <c r="D90" s="447" t="s">
        <v>900</v>
      </c>
    </row>
    <row r="91" spans="1:5" x14ac:dyDescent="0.25">
      <c r="A91" s="445">
        <v>10674163</v>
      </c>
      <c r="B91" s="446" t="s">
        <v>949</v>
      </c>
      <c r="C91" s="447">
        <v>80</v>
      </c>
      <c r="D91" s="447" t="s">
        <v>900</v>
      </c>
    </row>
    <row r="92" spans="1:5" x14ac:dyDescent="0.25">
      <c r="A92" s="445">
        <v>10674174</v>
      </c>
      <c r="B92" s="446" t="s">
        <v>950</v>
      </c>
      <c r="C92" s="447">
        <v>80</v>
      </c>
      <c r="D92" s="447" t="s">
        <v>900</v>
      </c>
    </row>
    <row r="93" spans="1:5" x14ac:dyDescent="0.25">
      <c r="A93" s="445">
        <v>10674185</v>
      </c>
      <c r="B93" s="446" t="s">
        <v>952</v>
      </c>
      <c r="C93" s="447">
        <v>80</v>
      </c>
      <c r="D93" s="447" t="s">
        <v>900</v>
      </c>
    </row>
    <row r="94" spans="1:5" x14ac:dyDescent="0.25">
      <c r="A94" s="445">
        <v>10674211</v>
      </c>
      <c r="B94" s="446" t="s">
        <v>954</v>
      </c>
      <c r="C94" s="447">
        <v>80</v>
      </c>
      <c r="D94" s="447" t="s">
        <v>900</v>
      </c>
    </row>
    <row r="95" spans="1:5" x14ac:dyDescent="0.25">
      <c r="A95" s="445">
        <v>9658406</v>
      </c>
      <c r="B95" s="446" t="s">
        <v>955</v>
      </c>
      <c r="C95" s="447">
        <v>72</v>
      </c>
      <c r="D95" s="447" t="s">
        <v>900</v>
      </c>
    </row>
    <row r="96" spans="1:5" x14ac:dyDescent="0.25">
      <c r="A96" s="445">
        <v>10674222</v>
      </c>
      <c r="B96" s="446" t="s">
        <v>956</v>
      </c>
      <c r="C96" s="447">
        <v>64</v>
      </c>
      <c r="D96" s="447" t="s">
        <v>900</v>
      </c>
      <c r="E96" t="s">
        <v>984</v>
      </c>
    </row>
    <row r="97" spans="1:5" x14ac:dyDescent="0.25">
      <c r="A97" s="445">
        <v>10674233</v>
      </c>
      <c r="B97" s="446" t="s">
        <v>964</v>
      </c>
      <c r="C97" s="447">
        <v>80</v>
      </c>
      <c r="D97" s="447" t="s">
        <v>900</v>
      </c>
    </row>
    <row r="98" spans="1:5" x14ac:dyDescent="0.25">
      <c r="A98" s="445">
        <v>10674277</v>
      </c>
      <c r="B98" s="446" t="s">
        <v>965</v>
      </c>
      <c r="C98" s="447">
        <v>48</v>
      </c>
      <c r="D98" s="447" t="s">
        <v>900</v>
      </c>
      <c r="E98" t="s">
        <v>985</v>
      </c>
    </row>
    <row r="99" spans="1:5" x14ac:dyDescent="0.25">
      <c r="A99" s="445">
        <v>10674299</v>
      </c>
      <c r="B99" s="446" t="s">
        <v>967</v>
      </c>
      <c r="C99" s="447">
        <v>64</v>
      </c>
      <c r="D99" s="447" t="s">
        <v>900</v>
      </c>
      <c r="E99" t="s">
        <v>986</v>
      </c>
    </row>
    <row r="100" spans="1:5" x14ac:dyDescent="0.25">
      <c r="A100" s="445">
        <v>10674325</v>
      </c>
      <c r="B100" s="446" t="s">
        <v>969</v>
      </c>
      <c r="C100" s="447">
        <v>80</v>
      </c>
      <c r="D100" s="447" t="s">
        <v>900</v>
      </c>
    </row>
    <row r="101" spans="1:5" x14ac:dyDescent="0.25">
      <c r="A101">
        <v>10674417</v>
      </c>
      <c r="B101" t="s">
        <v>970</v>
      </c>
      <c r="C101">
        <v>76</v>
      </c>
      <c r="D101" t="s">
        <v>900</v>
      </c>
    </row>
    <row r="102" spans="1:5" x14ac:dyDescent="0.25">
      <c r="A102">
        <v>10674392</v>
      </c>
      <c r="B102" t="s">
        <v>971</v>
      </c>
      <c r="C102">
        <v>78</v>
      </c>
      <c r="D102" t="s">
        <v>900</v>
      </c>
    </row>
    <row r="103" spans="1:5" x14ac:dyDescent="0.25">
      <c r="A103">
        <v>10674369</v>
      </c>
      <c r="B103" t="s">
        <v>972</v>
      </c>
      <c r="C103">
        <v>88</v>
      </c>
      <c r="D103" t="s">
        <v>900</v>
      </c>
    </row>
    <row r="104" spans="1:5" x14ac:dyDescent="0.25">
      <c r="A104">
        <v>10674347</v>
      </c>
      <c r="B104" t="s">
        <v>973</v>
      </c>
      <c r="C104">
        <v>76</v>
      </c>
      <c r="D104" t="s">
        <v>900</v>
      </c>
    </row>
    <row r="105" spans="1:5" x14ac:dyDescent="0.25">
      <c r="A105">
        <v>9658417</v>
      </c>
      <c r="B105" t="s">
        <v>974</v>
      </c>
      <c r="C105">
        <v>74</v>
      </c>
      <c r="D105" t="s">
        <v>900</v>
      </c>
    </row>
    <row r="106" spans="1:5" x14ac:dyDescent="0.25">
      <c r="A106">
        <v>10674428</v>
      </c>
      <c r="B106" t="s">
        <v>288</v>
      </c>
      <c r="C106" t="s">
        <v>933</v>
      </c>
      <c r="D106" t="s">
        <v>900</v>
      </c>
    </row>
    <row r="107" spans="1:5" x14ac:dyDescent="0.25">
      <c r="A107">
        <v>10674439</v>
      </c>
      <c r="B107" t="s">
        <v>977</v>
      </c>
      <c r="C107">
        <v>52</v>
      </c>
      <c r="D107" t="s">
        <v>900</v>
      </c>
      <c r="E107" t="s">
        <v>978</v>
      </c>
    </row>
    <row r="108" spans="1:5" x14ac:dyDescent="0.25">
      <c r="A108">
        <v>10674440</v>
      </c>
      <c r="B108" t="s">
        <v>979</v>
      </c>
      <c r="C108">
        <v>66</v>
      </c>
      <c r="D108" t="s">
        <v>900</v>
      </c>
    </row>
    <row r="109" spans="1:5" x14ac:dyDescent="0.25">
      <c r="A109">
        <v>9658439</v>
      </c>
      <c r="B109" t="s">
        <v>980</v>
      </c>
      <c r="C109">
        <v>68</v>
      </c>
      <c r="D109" t="s">
        <v>900</v>
      </c>
    </row>
    <row r="110" spans="1:5" x14ac:dyDescent="0.25">
      <c r="A110">
        <v>10674451</v>
      </c>
      <c r="B110" t="s">
        <v>981</v>
      </c>
      <c r="C110">
        <v>72</v>
      </c>
      <c r="D110" t="s">
        <v>900</v>
      </c>
      <c r="E110" t="s">
        <v>982</v>
      </c>
    </row>
    <row r="111" spans="1:5" x14ac:dyDescent="0.25">
      <c r="A111">
        <v>10447958</v>
      </c>
      <c r="B111" t="s">
        <v>926</v>
      </c>
      <c r="C111">
        <v>65.5</v>
      </c>
      <c r="D111" t="s">
        <v>900</v>
      </c>
    </row>
    <row r="112" spans="1:5" x14ac:dyDescent="0.25">
      <c r="A112">
        <v>10447925</v>
      </c>
      <c r="B112" t="s">
        <v>927</v>
      </c>
      <c r="C112">
        <v>69.8</v>
      </c>
      <c r="D112" t="s">
        <v>900</v>
      </c>
    </row>
    <row r="113" spans="1:4" x14ac:dyDescent="0.25">
      <c r="A113">
        <v>10673993</v>
      </c>
      <c r="B113" t="s">
        <v>929</v>
      </c>
      <c r="C113">
        <v>76</v>
      </c>
      <c r="D113" t="s">
        <v>900</v>
      </c>
    </row>
    <row r="114" spans="1:4" x14ac:dyDescent="0.25">
      <c r="A114">
        <v>10447844</v>
      </c>
      <c r="B114" t="s">
        <v>930</v>
      </c>
      <c r="C114">
        <v>81</v>
      </c>
      <c r="D114" t="s">
        <v>900</v>
      </c>
    </row>
    <row r="115" spans="1:4" x14ac:dyDescent="0.25">
      <c r="A115">
        <v>10674015</v>
      </c>
      <c r="B115" t="s">
        <v>931</v>
      </c>
      <c r="C115">
        <v>80.900000000000006</v>
      </c>
      <c r="D115" t="s">
        <v>900</v>
      </c>
    </row>
    <row r="116" spans="1:4" x14ac:dyDescent="0.25">
      <c r="A116">
        <v>8748184</v>
      </c>
      <c r="B116" t="s">
        <v>932</v>
      </c>
      <c r="C116" t="s">
        <v>933</v>
      </c>
      <c r="D116" t="s">
        <v>900</v>
      </c>
    </row>
    <row r="117" spans="1:4" x14ac:dyDescent="0.25">
      <c r="A117">
        <v>10674026</v>
      </c>
      <c r="B117" t="s">
        <v>934</v>
      </c>
      <c r="C117">
        <v>71</v>
      </c>
      <c r="D117" t="s">
        <v>900</v>
      </c>
    </row>
    <row r="118" spans="1:4" x14ac:dyDescent="0.25">
      <c r="A118">
        <v>10674048</v>
      </c>
      <c r="B118" t="s">
        <v>935</v>
      </c>
      <c r="C118">
        <v>79</v>
      </c>
      <c r="D118" t="s">
        <v>900</v>
      </c>
    </row>
    <row r="119" spans="1:4" x14ac:dyDescent="0.25">
      <c r="A119">
        <v>10674037</v>
      </c>
      <c r="B119" t="s">
        <v>936</v>
      </c>
      <c r="C119">
        <v>75.5</v>
      </c>
      <c r="D119" t="s">
        <v>900</v>
      </c>
    </row>
    <row r="120" spans="1:4" x14ac:dyDescent="0.25">
      <c r="A120">
        <v>10447833</v>
      </c>
      <c r="B120" t="s">
        <v>937</v>
      </c>
      <c r="C120">
        <v>81</v>
      </c>
      <c r="D120" t="s">
        <v>900</v>
      </c>
    </row>
    <row r="121" spans="1:4" x14ac:dyDescent="0.25">
      <c r="A121">
        <v>9546011</v>
      </c>
      <c r="B121" t="s">
        <v>938</v>
      </c>
      <c r="C121">
        <v>66.599999999999994</v>
      </c>
      <c r="D121" t="s">
        <v>900</v>
      </c>
    </row>
    <row r="122" spans="1:4" x14ac:dyDescent="0.25">
      <c r="A122">
        <v>10447969</v>
      </c>
      <c r="B122" t="s">
        <v>939</v>
      </c>
      <c r="C122">
        <v>67.599999999999994</v>
      </c>
      <c r="D122" t="s">
        <v>900</v>
      </c>
    </row>
    <row r="123" spans="1:4" x14ac:dyDescent="0.25">
      <c r="A123">
        <v>9546022</v>
      </c>
      <c r="B123" t="s">
        <v>940</v>
      </c>
      <c r="C123">
        <v>82</v>
      </c>
      <c r="D123" t="s">
        <v>900</v>
      </c>
    </row>
    <row r="124" spans="1:4" x14ac:dyDescent="0.25">
      <c r="A124">
        <v>10447914</v>
      </c>
      <c r="B124" t="s">
        <v>941</v>
      </c>
      <c r="C124">
        <v>81</v>
      </c>
      <c r="D124" t="s">
        <v>900</v>
      </c>
    </row>
    <row r="125" spans="1:4" x14ac:dyDescent="0.25">
      <c r="A125">
        <v>10674060</v>
      </c>
      <c r="B125" t="s">
        <v>942</v>
      </c>
      <c r="C125">
        <v>75.5</v>
      </c>
      <c r="D125" t="s">
        <v>900</v>
      </c>
    </row>
    <row r="126" spans="1:4" x14ac:dyDescent="0.25">
      <c r="A126">
        <v>10448380</v>
      </c>
      <c r="B126" t="s">
        <v>943</v>
      </c>
      <c r="C126">
        <v>71</v>
      </c>
      <c r="D126" t="s">
        <v>900</v>
      </c>
    </row>
    <row r="127" spans="1:4" x14ac:dyDescent="0.25">
      <c r="A127">
        <v>10674093</v>
      </c>
      <c r="B127" t="s">
        <v>944</v>
      </c>
      <c r="C127">
        <v>79</v>
      </c>
      <c r="D127" t="s">
        <v>900</v>
      </c>
    </row>
    <row r="128" spans="1:4" x14ac:dyDescent="0.25">
      <c r="A128">
        <v>10448298</v>
      </c>
      <c r="B128" t="s">
        <v>945</v>
      </c>
      <c r="C128">
        <v>62</v>
      </c>
      <c r="D128" t="s">
        <v>900</v>
      </c>
    </row>
    <row r="129" spans="1:5" x14ac:dyDescent="0.25">
      <c r="A129">
        <v>10674118</v>
      </c>
      <c r="B129" t="s">
        <v>946</v>
      </c>
      <c r="C129">
        <v>80.900000000000006</v>
      </c>
      <c r="D129" t="s">
        <v>900</v>
      </c>
    </row>
    <row r="130" spans="1:5" x14ac:dyDescent="0.25">
      <c r="A130">
        <v>10674141</v>
      </c>
      <c r="B130" t="s">
        <v>947</v>
      </c>
      <c r="C130">
        <v>75.400000000000006</v>
      </c>
      <c r="D130" t="s">
        <v>900</v>
      </c>
    </row>
    <row r="131" spans="1:5" x14ac:dyDescent="0.25">
      <c r="A131">
        <v>10448047</v>
      </c>
      <c r="B131" t="s">
        <v>948</v>
      </c>
      <c r="C131">
        <v>73.900000000000006</v>
      </c>
      <c r="D131" t="s">
        <v>900</v>
      </c>
    </row>
    <row r="132" spans="1:5" x14ac:dyDescent="0.25">
      <c r="A132">
        <v>10674163</v>
      </c>
      <c r="B132" t="s">
        <v>949</v>
      </c>
      <c r="C132">
        <v>75.900000000000006</v>
      </c>
      <c r="D132" t="s">
        <v>900</v>
      </c>
    </row>
    <row r="133" spans="1:5" x14ac:dyDescent="0.25">
      <c r="A133">
        <v>10674174</v>
      </c>
      <c r="B133" t="s">
        <v>950</v>
      </c>
      <c r="C133">
        <v>75.900000000000006</v>
      </c>
      <c r="D133" t="s">
        <v>900</v>
      </c>
    </row>
    <row r="134" spans="1:5" x14ac:dyDescent="0.25">
      <c r="A134">
        <v>10448014</v>
      </c>
      <c r="B134" t="s">
        <v>951</v>
      </c>
      <c r="C134">
        <v>71</v>
      </c>
      <c r="D134" t="s">
        <v>900</v>
      </c>
    </row>
    <row r="135" spans="1:5" x14ac:dyDescent="0.25">
      <c r="A135">
        <v>10674185</v>
      </c>
      <c r="B135" t="s">
        <v>952</v>
      </c>
      <c r="C135">
        <v>77.7</v>
      </c>
      <c r="D135" t="s">
        <v>900</v>
      </c>
    </row>
    <row r="136" spans="1:5" x14ac:dyDescent="0.25">
      <c r="A136">
        <v>10448003</v>
      </c>
      <c r="B136" t="s">
        <v>953</v>
      </c>
      <c r="C136">
        <v>71</v>
      </c>
      <c r="D136" t="s">
        <v>900</v>
      </c>
    </row>
    <row r="137" spans="1:5" x14ac:dyDescent="0.25">
      <c r="A137">
        <v>10674211</v>
      </c>
      <c r="B137" t="s">
        <v>954</v>
      </c>
      <c r="C137">
        <v>78.3</v>
      </c>
      <c r="D137" t="s">
        <v>900</v>
      </c>
    </row>
    <row r="138" spans="1:5" x14ac:dyDescent="0.25">
      <c r="A138">
        <v>9658406</v>
      </c>
      <c r="B138" t="s">
        <v>955</v>
      </c>
      <c r="C138">
        <v>60.7</v>
      </c>
      <c r="D138" t="s">
        <v>900</v>
      </c>
    </row>
    <row r="139" spans="1:5" x14ac:dyDescent="0.25">
      <c r="A139">
        <v>10674222</v>
      </c>
      <c r="B139" t="s">
        <v>956</v>
      </c>
      <c r="C139">
        <v>75</v>
      </c>
      <c r="D139" t="s">
        <v>900</v>
      </c>
      <c r="E139" t="s">
        <v>984</v>
      </c>
    </row>
    <row r="140" spans="1:5" x14ac:dyDescent="0.25">
      <c r="A140">
        <v>10447992</v>
      </c>
      <c r="B140" t="s">
        <v>987</v>
      </c>
      <c r="C140">
        <v>60.6</v>
      </c>
      <c r="D140" t="s">
        <v>900</v>
      </c>
      <c r="E140" t="s">
        <v>958</v>
      </c>
    </row>
    <row r="141" spans="1:5" x14ac:dyDescent="0.25">
      <c r="A141">
        <v>10447947</v>
      </c>
      <c r="B141" t="s">
        <v>959</v>
      </c>
      <c r="C141">
        <v>65.900000000000006</v>
      </c>
      <c r="D141" t="s">
        <v>900</v>
      </c>
      <c r="E141" t="s">
        <v>960</v>
      </c>
    </row>
    <row r="142" spans="1:5" x14ac:dyDescent="0.25">
      <c r="A142">
        <v>10447970</v>
      </c>
      <c r="B142" t="s">
        <v>961</v>
      </c>
      <c r="C142">
        <v>65.400000000000006</v>
      </c>
      <c r="D142" t="s">
        <v>900</v>
      </c>
    </row>
    <row r="143" spans="1:5" x14ac:dyDescent="0.25">
      <c r="A143">
        <v>10447855</v>
      </c>
      <c r="B143" t="s">
        <v>962</v>
      </c>
      <c r="C143">
        <v>74.8</v>
      </c>
      <c r="D143" t="s">
        <v>900</v>
      </c>
      <c r="E143" t="s">
        <v>988</v>
      </c>
    </row>
    <row r="144" spans="1:5" x14ac:dyDescent="0.25">
      <c r="A144">
        <v>10674233</v>
      </c>
      <c r="B144" t="s">
        <v>964</v>
      </c>
      <c r="C144">
        <v>80.900000000000006</v>
      </c>
      <c r="D144" t="s">
        <v>900</v>
      </c>
    </row>
    <row r="145" spans="1:5" x14ac:dyDescent="0.25">
      <c r="A145">
        <v>10674277</v>
      </c>
      <c r="B145" t="s">
        <v>965</v>
      </c>
      <c r="C145">
        <v>61.6</v>
      </c>
      <c r="D145" t="s">
        <v>900</v>
      </c>
      <c r="E145" t="s">
        <v>985</v>
      </c>
    </row>
    <row r="146" spans="1:5" x14ac:dyDescent="0.25">
      <c r="A146">
        <v>10674299</v>
      </c>
      <c r="B146" t="s">
        <v>967</v>
      </c>
      <c r="C146">
        <v>71</v>
      </c>
      <c r="D146" t="s">
        <v>900</v>
      </c>
      <c r="E146" t="s">
        <v>986</v>
      </c>
    </row>
    <row r="147" spans="1:5" x14ac:dyDescent="0.25">
      <c r="A147">
        <v>10674325</v>
      </c>
      <c r="B147" t="s">
        <v>969</v>
      </c>
      <c r="C147">
        <v>79</v>
      </c>
      <c r="D147" t="s">
        <v>900</v>
      </c>
    </row>
    <row r="148" spans="1:5" x14ac:dyDescent="0.25">
      <c r="A148">
        <v>10674417</v>
      </c>
      <c r="B148" t="s">
        <v>970</v>
      </c>
      <c r="C148">
        <v>75.8</v>
      </c>
      <c r="D148" t="s">
        <v>900</v>
      </c>
    </row>
    <row r="149" spans="1:5" x14ac:dyDescent="0.25">
      <c r="A149">
        <v>10674392</v>
      </c>
      <c r="B149" t="s">
        <v>971</v>
      </c>
      <c r="C149">
        <v>81</v>
      </c>
      <c r="D149" t="s">
        <v>900</v>
      </c>
    </row>
    <row r="150" spans="1:5" x14ac:dyDescent="0.25">
      <c r="A150">
        <v>10674369</v>
      </c>
      <c r="B150" t="s">
        <v>972</v>
      </c>
      <c r="C150">
        <v>77.7</v>
      </c>
      <c r="D150" t="s">
        <v>900</v>
      </c>
    </row>
    <row r="151" spans="1:5" x14ac:dyDescent="0.25">
      <c r="A151">
        <v>10674347</v>
      </c>
      <c r="B151" t="s">
        <v>973</v>
      </c>
      <c r="C151">
        <v>78</v>
      </c>
      <c r="D151" t="s">
        <v>900</v>
      </c>
    </row>
    <row r="152" spans="1:5" x14ac:dyDescent="0.25">
      <c r="A152">
        <v>9658417</v>
      </c>
      <c r="B152" t="s">
        <v>974</v>
      </c>
      <c r="C152">
        <v>82</v>
      </c>
      <c r="D152" t="s">
        <v>900</v>
      </c>
    </row>
    <row r="153" spans="1:5" x14ac:dyDescent="0.25">
      <c r="A153">
        <v>10447877</v>
      </c>
      <c r="B153" t="s">
        <v>975</v>
      </c>
      <c r="C153">
        <v>81</v>
      </c>
      <c r="D153" t="s">
        <v>900</v>
      </c>
    </row>
    <row r="154" spans="1:5" x14ac:dyDescent="0.25">
      <c r="A154">
        <v>10674428</v>
      </c>
      <c r="B154" t="s">
        <v>288</v>
      </c>
      <c r="C154" t="s">
        <v>933</v>
      </c>
      <c r="D154" t="s">
        <v>900</v>
      </c>
    </row>
    <row r="155" spans="1:5" x14ac:dyDescent="0.25">
      <c r="A155">
        <v>10447903</v>
      </c>
      <c r="B155" t="s">
        <v>976</v>
      </c>
      <c r="C155">
        <v>74.400000000000006</v>
      </c>
      <c r="D155" t="s">
        <v>900</v>
      </c>
    </row>
    <row r="156" spans="1:5" x14ac:dyDescent="0.25">
      <c r="A156">
        <v>10674439</v>
      </c>
      <c r="B156" t="s">
        <v>977</v>
      </c>
      <c r="C156">
        <v>62.6</v>
      </c>
      <c r="D156" t="s">
        <v>900</v>
      </c>
      <c r="E156" t="s">
        <v>978</v>
      </c>
    </row>
    <row r="157" spans="1:5" x14ac:dyDescent="0.25">
      <c r="A157">
        <v>10674440</v>
      </c>
      <c r="B157" t="s">
        <v>979</v>
      </c>
      <c r="C157">
        <v>75.7</v>
      </c>
      <c r="D157" t="s">
        <v>900</v>
      </c>
    </row>
    <row r="158" spans="1:5" x14ac:dyDescent="0.25">
      <c r="A158">
        <v>9658439</v>
      </c>
      <c r="B158" t="s">
        <v>980</v>
      </c>
      <c r="C158">
        <v>82</v>
      </c>
      <c r="D158" t="s">
        <v>900</v>
      </c>
    </row>
    <row r="159" spans="1:5" x14ac:dyDescent="0.25">
      <c r="A159">
        <v>10674451</v>
      </c>
      <c r="B159" t="s">
        <v>981</v>
      </c>
      <c r="C159">
        <v>77.7</v>
      </c>
      <c r="D159" t="s">
        <v>900</v>
      </c>
      <c r="E159" t="s">
        <v>982</v>
      </c>
    </row>
    <row r="160" spans="1:5" x14ac:dyDescent="0.25">
      <c r="A160">
        <v>9546033</v>
      </c>
      <c r="B160" t="s">
        <v>983</v>
      </c>
      <c r="C160">
        <v>82</v>
      </c>
      <c r="D160" t="s">
        <v>900</v>
      </c>
    </row>
    <row r="161" spans="1:5" x14ac:dyDescent="0.25">
      <c r="A161">
        <v>10447958</v>
      </c>
      <c r="B161" t="s">
        <v>926</v>
      </c>
      <c r="C161">
        <v>72</v>
      </c>
      <c r="D161" t="s">
        <v>900</v>
      </c>
    </row>
    <row r="162" spans="1:5" x14ac:dyDescent="0.25">
      <c r="A162">
        <v>8748162</v>
      </c>
      <c r="B162" t="s">
        <v>989</v>
      </c>
      <c r="C162">
        <v>63.6</v>
      </c>
      <c r="D162" t="s">
        <v>900</v>
      </c>
    </row>
    <row r="163" spans="1:5" x14ac:dyDescent="0.25">
      <c r="A163">
        <v>10447925</v>
      </c>
      <c r="B163" t="s">
        <v>927</v>
      </c>
      <c r="C163">
        <v>87.2</v>
      </c>
      <c r="D163" t="s">
        <v>900</v>
      </c>
    </row>
    <row r="164" spans="1:5" x14ac:dyDescent="0.25">
      <c r="A164">
        <v>10447844</v>
      </c>
      <c r="B164" t="s">
        <v>930</v>
      </c>
      <c r="C164">
        <v>86.8</v>
      </c>
      <c r="D164" t="s">
        <v>900</v>
      </c>
    </row>
    <row r="165" spans="1:5" x14ac:dyDescent="0.25">
      <c r="A165">
        <v>10447833</v>
      </c>
      <c r="B165" t="s">
        <v>937</v>
      </c>
      <c r="C165">
        <v>84.2</v>
      </c>
      <c r="D165" t="s">
        <v>900</v>
      </c>
    </row>
    <row r="166" spans="1:5" x14ac:dyDescent="0.25">
      <c r="A166">
        <v>9546011</v>
      </c>
      <c r="B166" t="s">
        <v>938</v>
      </c>
      <c r="C166">
        <v>54</v>
      </c>
      <c r="D166" t="s">
        <v>900</v>
      </c>
    </row>
    <row r="167" spans="1:5" x14ac:dyDescent="0.25">
      <c r="A167">
        <v>10447969</v>
      </c>
      <c r="B167" t="s">
        <v>939</v>
      </c>
      <c r="C167">
        <v>70</v>
      </c>
      <c r="D167" t="s">
        <v>900</v>
      </c>
    </row>
    <row r="168" spans="1:5" x14ac:dyDescent="0.25">
      <c r="A168">
        <v>9546022</v>
      </c>
      <c r="B168" t="s">
        <v>940</v>
      </c>
      <c r="C168">
        <v>86.4</v>
      </c>
      <c r="D168" t="s">
        <v>900</v>
      </c>
    </row>
    <row r="169" spans="1:5" x14ac:dyDescent="0.25">
      <c r="A169">
        <v>10447914</v>
      </c>
      <c r="B169" t="s">
        <v>941</v>
      </c>
      <c r="C169">
        <v>81.599999999999994</v>
      </c>
      <c r="D169" t="s">
        <v>900</v>
      </c>
    </row>
    <row r="170" spans="1:5" x14ac:dyDescent="0.25">
      <c r="A170">
        <v>10448380</v>
      </c>
      <c r="B170" t="s">
        <v>943</v>
      </c>
      <c r="C170">
        <v>57</v>
      </c>
      <c r="D170" t="s">
        <v>900</v>
      </c>
    </row>
    <row r="171" spans="1:5" x14ac:dyDescent="0.25">
      <c r="A171">
        <v>10448298</v>
      </c>
      <c r="B171" t="s">
        <v>945</v>
      </c>
      <c r="C171">
        <v>70</v>
      </c>
      <c r="D171" t="s">
        <v>900</v>
      </c>
    </row>
    <row r="172" spans="1:5" x14ac:dyDescent="0.25">
      <c r="A172">
        <v>10448047</v>
      </c>
      <c r="B172" t="s">
        <v>948</v>
      </c>
      <c r="C172">
        <v>63.6</v>
      </c>
      <c r="D172" t="s">
        <v>900</v>
      </c>
    </row>
    <row r="173" spans="1:5" x14ac:dyDescent="0.25">
      <c r="A173">
        <v>10448014</v>
      </c>
      <c r="B173" t="s">
        <v>951</v>
      </c>
      <c r="C173">
        <v>65.599999999999994</v>
      </c>
      <c r="D173" t="s">
        <v>900</v>
      </c>
    </row>
    <row r="174" spans="1:5" x14ac:dyDescent="0.25">
      <c r="A174">
        <v>10448003</v>
      </c>
      <c r="B174" t="s">
        <v>953</v>
      </c>
      <c r="C174">
        <v>58</v>
      </c>
      <c r="D174" t="s">
        <v>900</v>
      </c>
    </row>
    <row r="175" spans="1:5" x14ac:dyDescent="0.25">
      <c r="A175">
        <v>10447992</v>
      </c>
      <c r="B175" t="s">
        <v>987</v>
      </c>
      <c r="C175">
        <v>57.2</v>
      </c>
      <c r="D175" t="s">
        <v>900</v>
      </c>
      <c r="E175" t="s">
        <v>958</v>
      </c>
    </row>
    <row r="176" spans="1:5" x14ac:dyDescent="0.25">
      <c r="A176">
        <v>10447947</v>
      </c>
      <c r="B176" t="s">
        <v>959</v>
      </c>
      <c r="C176">
        <v>78.8</v>
      </c>
      <c r="D176" t="s">
        <v>900</v>
      </c>
      <c r="E176" t="s">
        <v>960</v>
      </c>
    </row>
    <row r="177" spans="1:5" x14ac:dyDescent="0.25">
      <c r="A177">
        <v>10447970</v>
      </c>
      <c r="B177" t="s">
        <v>961</v>
      </c>
      <c r="C177">
        <v>71.2</v>
      </c>
      <c r="D177" t="s">
        <v>900</v>
      </c>
    </row>
    <row r="178" spans="1:5" x14ac:dyDescent="0.25">
      <c r="A178">
        <v>10447855</v>
      </c>
      <c r="B178" t="s">
        <v>962</v>
      </c>
      <c r="C178">
        <v>72.400000000000006</v>
      </c>
      <c r="D178" t="s">
        <v>900</v>
      </c>
      <c r="E178" t="s">
        <v>963</v>
      </c>
    </row>
    <row r="179" spans="1:5" x14ac:dyDescent="0.25">
      <c r="A179">
        <v>10447877</v>
      </c>
      <c r="B179" t="s">
        <v>975</v>
      </c>
      <c r="C179">
        <v>84.4</v>
      </c>
      <c r="D179" t="s">
        <v>900</v>
      </c>
    </row>
    <row r="180" spans="1:5" x14ac:dyDescent="0.25">
      <c r="A180">
        <v>10447903</v>
      </c>
      <c r="B180" t="s">
        <v>976</v>
      </c>
      <c r="C180">
        <v>71.2</v>
      </c>
      <c r="D180" t="s">
        <v>900</v>
      </c>
    </row>
    <row r="181" spans="1:5" x14ac:dyDescent="0.25">
      <c r="A181">
        <v>9546033</v>
      </c>
      <c r="B181" t="s">
        <v>983</v>
      </c>
      <c r="C181">
        <v>67</v>
      </c>
      <c r="D181" t="s">
        <v>900</v>
      </c>
    </row>
    <row r="182" spans="1:5" x14ac:dyDescent="0.25">
      <c r="A182">
        <v>9546044</v>
      </c>
      <c r="B182" t="s">
        <v>990</v>
      </c>
      <c r="C182">
        <v>76.8</v>
      </c>
      <c r="D182" t="s">
        <v>900</v>
      </c>
    </row>
    <row r="183" spans="1:5" x14ac:dyDescent="0.25">
      <c r="A183">
        <v>9658613</v>
      </c>
      <c r="B183" t="s">
        <v>991</v>
      </c>
      <c r="C183">
        <v>52</v>
      </c>
      <c r="D183" t="s">
        <v>900</v>
      </c>
    </row>
    <row r="184" spans="1:5" x14ac:dyDescent="0.25">
      <c r="A184">
        <v>9658532</v>
      </c>
      <c r="B184" t="s">
        <v>992</v>
      </c>
      <c r="C184">
        <v>46</v>
      </c>
      <c r="D184" t="s">
        <v>900</v>
      </c>
    </row>
    <row r="185" spans="1:5" x14ac:dyDescent="0.25">
      <c r="A185">
        <v>8881735</v>
      </c>
      <c r="B185" t="s">
        <v>993</v>
      </c>
      <c r="C185">
        <v>45</v>
      </c>
      <c r="D185" t="s">
        <v>900</v>
      </c>
    </row>
    <row r="186" spans="1:5" x14ac:dyDescent="0.25">
      <c r="A186">
        <v>9546077</v>
      </c>
      <c r="B186" t="s">
        <v>994</v>
      </c>
      <c r="C186">
        <v>47</v>
      </c>
      <c r="D186" t="s">
        <v>900</v>
      </c>
    </row>
    <row r="187" spans="1:5" x14ac:dyDescent="0.25">
      <c r="A187">
        <v>9546262</v>
      </c>
      <c r="B187" t="s">
        <v>995</v>
      </c>
      <c r="C187">
        <v>47</v>
      </c>
      <c r="D187" t="s">
        <v>900</v>
      </c>
    </row>
    <row r="188" spans="1:5" x14ac:dyDescent="0.25">
      <c r="A188">
        <v>9658587</v>
      </c>
      <c r="B188" t="s">
        <v>996</v>
      </c>
      <c r="C188">
        <v>46</v>
      </c>
      <c r="D188" t="s">
        <v>900</v>
      </c>
    </row>
    <row r="189" spans="1:5" x14ac:dyDescent="0.25">
      <c r="A189">
        <v>9057609</v>
      </c>
      <c r="B189" t="s">
        <v>997</v>
      </c>
      <c r="C189">
        <v>50</v>
      </c>
      <c r="D189" t="s">
        <v>900</v>
      </c>
    </row>
    <row r="190" spans="1:5" x14ac:dyDescent="0.25">
      <c r="A190">
        <v>9546103</v>
      </c>
      <c r="B190" t="s">
        <v>998</v>
      </c>
      <c r="C190">
        <v>51</v>
      </c>
      <c r="D190" t="s">
        <v>900</v>
      </c>
    </row>
    <row r="191" spans="1:5" x14ac:dyDescent="0.25">
      <c r="A191">
        <v>9546240</v>
      </c>
      <c r="B191" t="s">
        <v>999</v>
      </c>
      <c r="C191">
        <v>52</v>
      </c>
      <c r="D191" t="s">
        <v>900</v>
      </c>
    </row>
    <row r="192" spans="1:5" x14ac:dyDescent="0.25">
      <c r="A192">
        <v>8881713</v>
      </c>
      <c r="B192" t="s">
        <v>1000</v>
      </c>
      <c r="C192">
        <v>52</v>
      </c>
      <c r="D192" t="s">
        <v>900</v>
      </c>
    </row>
    <row r="193" spans="1:4" x14ac:dyDescent="0.25">
      <c r="A193">
        <v>9658598</v>
      </c>
      <c r="B193" t="s">
        <v>1001</v>
      </c>
      <c r="C193">
        <v>49</v>
      </c>
      <c r="D193" t="s">
        <v>900</v>
      </c>
    </row>
    <row r="194" spans="1:4" x14ac:dyDescent="0.25">
      <c r="A194">
        <v>9658761</v>
      </c>
      <c r="B194" t="s">
        <v>1002</v>
      </c>
      <c r="C194">
        <v>49</v>
      </c>
      <c r="D194" t="s">
        <v>900</v>
      </c>
    </row>
    <row r="195" spans="1:4" x14ac:dyDescent="0.25">
      <c r="A195">
        <v>9658554</v>
      </c>
      <c r="B195" t="s">
        <v>1003</v>
      </c>
      <c r="C195">
        <v>70</v>
      </c>
      <c r="D195" t="s">
        <v>900</v>
      </c>
    </row>
    <row r="196" spans="1:4" x14ac:dyDescent="0.25">
      <c r="A196">
        <v>9658565</v>
      </c>
      <c r="B196" t="s">
        <v>1004</v>
      </c>
      <c r="C196">
        <v>70</v>
      </c>
      <c r="D196" t="s">
        <v>900</v>
      </c>
    </row>
    <row r="197" spans="1:4" x14ac:dyDescent="0.25">
      <c r="A197">
        <v>9658679</v>
      </c>
      <c r="B197" t="s">
        <v>1005</v>
      </c>
      <c r="C197">
        <v>52</v>
      </c>
      <c r="D197" t="s">
        <v>900</v>
      </c>
    </row>
    <row r="198" spans="1:4" x14ac:dyDescent="0.25">
      <c r="A198">
        <v>9658749</v>
      </c>
      <c r="B198" t="s">
        <v>1006</v>
      </c>
      <c r="C198">
        <v>54</v>
      </c>
      <c r="D198" t="s">
        <v>900</v>
      </c>
    </row>
    <row r="199" spans="1:4" x14ac:dyDescent="0.25">
      <c r="A199">
        <v>9658521</v>
      </c>
      <c r="B199" t="s">
        <v>1007</v>
      </c>
      <c r="C199">
        <v>70</v>
      </c>
      <c r="D199" t="s">
        <v>900</v>
      </c>
    </row>
    <row r="200" spans="1:4" x14ac:dyDescent="0.25">
      <c r="A200">
        <v>9658543</v>
      </c>
      <c r="B200" t="s">
        <v>1008</v>
      </c>
      <c r="C200">
        <v>46</v>
      </c>
      <c r="D200" t="s">
        <v>900</v>
      </c>
    </row>
    <row r="201" spans="1:4" x14ac:dyDescent="0.25">
      <c r="A201">
        <v>9546114</v>
      </c>
      <c r="B201" t="s">
        <v>1009</v>
      </c>
      <c r="C201">
        <v>49</v>
      </c>
      <c r="D201" t="s">
        <v>900</v>
      </c>
    </row>
    <row r="202" spans="1:4" x14ac:dyDescent="0.25">
      <c r="A202">
        <v>9546066</v>
      </c>
      <c r="B202" t="s">
        <v>972</v>
      </c>
      <c r="C202">
        <v>52</v>
      </c>
      <c r="D202" t="s">
        <v>900</v>
      </c>
    </row>
    <row r="203" spans="1:4" x14ac:dyDescent="0.25">
      <c r="A203">
        <v>9658738</v>
      </c>
      <c r="B203" t="s">
        <v>1010</v>
      </c>
      <c r="C203">
        <v>51</v>
      </c>
      <c r="D203" t="s">
        <v>900</v>
      </c>
    </row>
    <row r="204" spans="1:4" x14ac:dyDescent="0.25">
      <c r="A204">
        <v>9546192</v>
      </c>
      <c r="B204" t="s">
        <v>1011</v>
      </c>
      <c r="C204">
        <v>46</v>
      </c>
      <c r="D204" t="s">
        <v>900</v>
      </c>
    </row>
    <row r="205" spans="1:4" x14ac:dyDescent="0.25">
      <c r="A205">
        <v>9546251</v>
      </c>
      <c r="B205" t="s">
        <v>1012</v>
      </c>
      <c r="C205">
        <v>46</v>
      </c>
      <c r="D205" t="s">
        <v>900</v>
      </c>
    </row>
    <row r="206" spans="1:4" x14ac:dyDescent="0.25">
      <c r="A206">
        <v>9546273</v>
      </c>
      <c r="B206" t="s">
        <v>1013</v>
      </c>
      <c r="C206">
        <v>45</v>
      </c>
      <c r="D206" t="s">
        <v>900</v>
      </c>
    </row>
    <row r="207" spans="1:4" x14ac:dyDescent="0.25">
      <c r="A207">
        <v>9057573</v>
      </c>
      <c r="B207" t="s">
        <v>1014</v>
      </c>
      <c r="C207">
        <v>65</v>
      </c>
      <c r="D207" t="s">
        <v>900</v>
      </c>
    </row>
    <row r="208" spans="1:4" x14ac:dyDescent="0.25">
      <c r="A208">
        <v>8286192</v>
      </c>
      <c r="B208" t="s">
        <v>1015</v>
      </c>
      <c r="C208">
        <v>63.33</v>
      </c>
      <c r="D208" t="s">
        <v>900</v>
      </c>
    </row>
    <row r="209" spans="1:4" x14ac:dyDescent="0.25">
      <c r="A209">
        <v>9057609</v>
      </c>
      <c r="B209" t="s">
        <v>997</v>
      </c>
      <c r="C209">
        <v>58.33</v>
      </c>
      <c r="D209" t="s">
        <v>900</v>
      </c>
    </row>
    <row r="210" spans="1:4" x14ac:dyDescent="0.25">
      <c r="A210">
        <v>9057506</v>
      </c>
      <c r="B210" t="s">
        <v>1016</v>
      </c>
      <c r="C210">
        <v>48.33</v>
      </c>
      <c r="D210" t="s">
        <v>900</v>
      </c>
    </row>
    <row r="211" spans="1:4" x14ac:dyDescent="0.25">
      <c r="A211">
        <v>8286181</v>
      </c>
      <c r="B211" t="s">
        <v>1017</v>
      </c>
      <c r="C211">
        <v>58.33</v>
      </c>
      <c r="D211" t="s">
        <v>900</v>
      </c>
    </row>
    <row r="212" spans="1:4" x14ac:dyDescent="0.25">
      <c r="A212">
        <v>9057528</v>
      </c>
      <c r="B212" t="s">
        <v>1018</v>
      </c>
      <c r="C212">
        <v>48.33</v>
      </c>
      <c r="D212" t="s">
        <v>900</v>
      </c>
    </row>
    <row r="213" spans="1:4" x14ac:dyDescent="0.25">
      <c r="A213">
        <v>8286217</v>
      </c>
      <c r="B213" t="s">
        <v>1019</v>
      </c>
      <c r="C213">
        <v>60</v>
      </c>
      <c r="D213" t="s">
        <v>900</v>
      </c>
    </row>
    <row r="214" spans="1:4" x14ac:dyDescent="0.25">
      <c r="A214">
        <v>8286206</v>
      </c>
      <c r="B214" t="s">
        <v>1020</v>
      </c>
      <c r="C214">
        <v>58.33</v>
      </c>
      <c r="D214" t="s">
        <v>900</v>
      </c>
    </row>
    <row r="215" spans="1:4" x14ac:dyDescent="0.25">
      <c r="A215">
        <v>9057551</v>
      </c>
      <c r="B215" t="s">
        <v>1021</v>
      </c>
      <c r="C215">
        <v>80</v>
      </c>
      <c r="D215" t="s">
        <v>900</v>
      </c>
    </row>
    <row r="216" spans="1:4" x14ac:dyDescent="0.25">
      <c r="A216">
        <v>8286192</v>
      </c>
      <c r="B216" t="s">
        <v>1015</v>
      </c>
      <c r="C216">
        <v>51</v>
      </c>
      <c r="D216" t="s">
        <v>900</v>
      </c>
    </row>
    <row r="217" spans="1:4" x14ac:dyDescent="0.25">
      <c r="A217">
        <v>8286181</v>
      </c>
      <c r="B217" t="s">
        <v>1017</v>
      </c>
      <c r="C217">
        <v>27.6</v>
      </c>
      <c r="D217" t="s">
        <v>900</v>
      </c>
    </row>
    <row r="218" spans="1:4" x14ac:dyDescent="0.25">
      <c r="A218">
        <v>8286217</v>
      </c>
      <c r="B218" t="s">
        <v>1019</v>
      </c>
      <c r="C218">
        <v>49.7</v>
      </c>
      <c r="D218" t="s">
        <v>900</v>
      </c>
    </row>
    <row r="219" spans="1:4" x14ac:dyDescent="0.25">
      <c r="A219">
        <v>8117793</v>
      </c>
      <c r="B219" t="s">
        <v>1022</v>
      </c>
      <c r="C219">
        <v>48.2</v>
      </c>
      <c r="D219" t="s">
        <v>900</v>
      </c>
    </row>
    <row r="220" spans="1:4" x14ac:dyDescent="0.25">
      <c r="A220">
        <v>8286206</v>
      </c>
      <c r="B220" t="s">
        <v>1020</v>
      </c>
      <c r="C220">
        <v>53.2</v>
      </c>
      <c r="D220" t="s">
        <v>900</v>
      </c>
    </row>
    <row r="221" spans="1:4" x14ac:dyDescent="0.25">
      <c r="A221">
        <v>9658819</v>
      </c>
      <c r="B221" t="s">
        <v>1023</v>
      </c>
      <c r="C221">
        <v>56</v>
      </c>
      <c r="D221" t="s">
        <v>900</v>
      </c>
    </row>
    <row r="222" spans="1:4" x14ac:dyDescent="0.25">
      <c r="A222">
        <v>9546228</v>
      </c>
      <c r="B222" t="s">
        <v>1024</v>
      </c>
      <c r="C222">
        <v>50</v>
      </c>
      <c r="D222" t="s">
        <v>900</v>
      </c>
    </row>
    <row r="223" spans="1:4" x14ac:dyDescent="0.25">
      <c r="A223">
        <v>9546239</v>
      </c>
      <c r="B223" t="s">
        <v>1025</v>
      </c>
      <c r="C223">
        <v>48</v>
      </c>
      <c r="D223" t="s">
        <v>900</v>
      </c>
    </row>
    <row r="224" spans="1:4" x14ac:dyDescent="0.25">
      <c r="A224">
        <v>8748195</v>
      </c>
      <c r="B224" t="s">
        <v>1026</v>
      </c>
      <c r="C224">
        <v>66</v>
      </c>
      <c r="D224" t="s">
        <v>900</v>
      </c>
    </row>
    <row r="225" spans="1:4" x14ac:dyDescent="0.25">
      <c r="A225">
        <v>9546217</v>
      </c>
      <c r="B225" t="s">
        <v>1027</v>
      </c>
      <c r="C225">
        <v>50</v>
      </c>
      <c r="D225" t="s">
        <v>900</v>
      </c>
    </row>
    <row r="226" spans="1:4" x14ac:dyDescent="0.25">
      <c r="A226">
        <v>8748151</v>
      </c>
      <c r="B226" t="s">
        <v>1028</v>
      </c>
      <c r="C226">
        <v>60</v>
      </c>
      <c r="D226" t="s">
        <v>900</v>
      </c>
    </row>
    <row r="227" spans="1:4" x14ac:dyDescent="0.25">
      <c r="A227">
        <v>8881724</v>
      </c>
      <c r="B227" t="s">
        <v>1029</v>
      </c>
      <c r="C227">
        <v>64</v>
      </c>
      <c r="D227" t="s">
        <v>900</v>
      </c>
    </row>
    <row r="228" spans="1:4" x14ac:dyDescent="0.25">
      <c r="A228">
        <v>9546170</v>
      </c>
      <c r="B228" t="s">
        <v>1030</v>
      </c>
      <c r="C228">
        <v>52</v>
      </c>
      <c r="D228" t="s">
        <v>900</v>
      </c>
    </row>
    <row r="229" spans="1:4" x14ac:dyDescent="0.25">
      <c r="A229">
        <v>9546206</v>
      </c>
      <c r="B229" t="s">
        <v>1031</v>
      </c>
      <c r="C229">
        <v>62</v>
      </c>
      <c r="D229" t="s">
        <v>900</v>
      </c>
    </row>
    <row r="230" spans="1:4" x14ac:dyDescent="0.25">
      <c r="A230">
        <v>9546125</v>
      </c>
      <c r="B230" t="s">
        <v>1032</v>
      </c>
      <c r="C230">
        <v>50</v>
      </c>
      <c r="D230" t="s">
        <v>900</v>
      </c>
    </row>
    <row r="231" spans="1:4" x14ac:dyDescent="0.25">
      <c r="A231">
        <v>6753816</v>
      </c>
      <c r="B231" t="s">
        <v>1033</v>
      </c>
      <c r="C231">
        <v>50</v>
      </c>
      <c r="D231" t="s">
        <v>900</v>
      </c>
    </row>
    <row r="232" spans="1:4" x14ac:dyDescent="0.25">
      <c r="A232">
        <v>9546136</v>
      </c>
      <c r="B232" t="s">
        <v>1034</v>
      </c>
      <c r="C232">
        <v>53</v>
      </c>
      <c r="D232" t="s">
        <v>900</v>
      </c>
    </row>
    <row r="233" spans="1:4" x14ac:dyDescent="0.25">
      <c r="A233">
        <v>9546088</v>
      </c>
      <c r="B233" t="s">
        <v>1035</v>
      </c>
      <c r="C233">
        <v>50</v>
      </c>
      <c r="D233" t="s">
        <v>900</v>
      </c>
    </row>
    <row r="234" spans="1:4" x14ac:dyDescent="0.25">
      <c r="A234">
        <v>9546181</v>
      </c>
      <c r="B234" t="s">
        <v>1036</v>
      </c>
      <c r="C234">
        <v>50</v>
      </c>
      <c r="D234" t="s">
        <v>900</v>
      </c>
    </row>
    <row r="235" spans="1:4" x14ac:dyDescent="0.25">
      <c r="A235">
        <v>8881816</v>
      </c>
      <c r="B235" t="s">
        <v>1037</v>
      </c>
      <c r="C235">
        <v>40</v>
      </c>
      <c r="D235" t="s">
        <v>900</v>
      </c>
    </row>
    <row r="236" spans="1:4" x14ac:dyDescent="0.25">
      <c r="A236">
        <v>8117793</v>
      </c>
      <c r="B236" t="s">
        <v>1022</v>
      </c>
      <c r="C236">
        <v>36</v>
      </c>
      <c r="D236" t="s">
        <v>900</v>
      </c>
    </row>
    <row r="237" spans="1:4" x14ac:dyDescent="0.25">
      <c r="A237">
        <v>9856345</v>
      </c>
      <c r="B237" t="s">
        <v>1038</v>
      </c>
      <c r="C237">
        <v>69.5</v>
      </c>
      <c r="D237" t="s">
        <v>900</v>
      </c>
    </row>
    <row r="238" spans="1:4" x14ac:dyDescent="0.25">
      <c r="A238">
        <v>9658819</v>
      </c>
      <c r="B238" t="s">
        <v>1023</v>
      </c>
      <c r="C238">
        <v>55</v>
      </c>
      <c r="D238" t="s">
        <v>900</v>
      </c>
    </row>
    <row r="239" spans="1:4" x14ac:dyDescent="0.25">
      <c r="A239">
        <v>9856312</v>
      </c>
      <c r="B239" t="s">
        <v>1039</v>
      </c>
      <c r="C239">
        <v>69</v>
      </c>
      <c r="D239" t="s">
        <v>900</v>
      </c>
    </row>
    <row r="240" spans="1:4" x14ac:dyDescent="0.25">
      <c r="A240">
        <v>9856529</v>
      </c>
      <c r="B240" t="s">
        <v>1040</v>
      </c>
      <c r="C240">
        <v>66</v>
      </c>
      <c r="D240" t="s">
        <v>900</v>
      </c>
    </row>
    <row r="241" spans="1:4" x14ac:dyDescent="0.25">
      <c r="A241">
        <v>9658613</v>
      </c>
      <c r="B241" t="s">
        <v>991</v>
      </c>
      <c r="C241">
        <v>48</v>
      </c>
      <c r="D241" t="s">
        <v>900</v>
      </c>
    </row>
    <row r="242" spans="1:4" x14ac:dyDescent="0.25">
      <c r="A242">
        <v>9658532</v>
      </c>
      <c r="B242" t="s">
        <v>992</v>
      </c>
      <c r="C242">
        <v>41</v>
      </c>
      <c r="D242" t="s">
        <v>900</v>
      </c>
    </row>
    <row r="243" spans="1:4" x14ac:dyDescent="0.25">
      <c r="A243">
        <v>8881735</v>
      </c>
      <c r="B243" t="s">
        <v>993</v>
      </c>
      <c r="C243">
        <v>48</v>
      </c>
      <c r="D243" t="s">
        <v>900</v>
      </c>
    </row>
    <row r="244" spans="1:4" x14ac:dyDescent="0.25">
      <c r="A244">
        <v>9546077</v>
      </c>
      <c r="B244" t="s">
        <v>994</v>
      </c>
      <c r="C244">
        <v>70.5</v>
      </c>
      <c r="D244" t="s">
        <v>900</v>
      </c>
    </row>
    <row r="245" spans="1:4" x14ac:dyDescent="0.25">
      <c r="A245">
        <v>9546262</v>
      </c>
      <c r="B245" t="s">
        <v>995</v>
      </c>
      <c r="C245">
        <v>62</v>
      </c>
      <c r="D245" t="s">
        <v>900</v>
      </c>
    </row>
    <row r="246" spans="1:4" x14ac:dyDescent="0.25">
      <c r="A246">
        <v>9658587</v>
      </c>
      <c r="B246" t="s">
        <v>996</v>
      </c>
      <c r="C246">
        <v>60</v>
      </c>
      <c r="D246" t="s">
        <v>900</v>
      </c>
    </row>
    <row r="247" spans="1:4" x14ac:dyDescent="0.25">
      <c r="A247">
        <v>9546228</v>
      </c>
      <c r="B247" t="s">
        <v>1024</v>
      </c>
      <c r="C247">
        <v>50.5</v>
      </c>
      <c r="D247" t="s">
        <v>900</v>
      </c>
    </row>
    <row r="248" spans="1:4" x14ac:dyDescent="0.25">
      <c r="A248">
        <v>9546239</v>
      </c>
      <c r="B248" t="s">
        <v>1025</v>
      </c>
      <c r="C248">
        <v>62</v>
      </c>
      <c r="D248" t="s">
        <v>900</v>
      </c>
    </row>
    <row r="249" spans="1:4" x14ac:dyDescent="0.25">
      <c r="A249">
        <v>9856323</v>
      </c>
      <c r="B249" t="s">
        <v>1041</v>
      </c>
      <c r="C249">
        <v>63</v>
      </c>
      <c r="D249" t="s">
        <v>900</v>
      </c>
    </row>
    <row r="250" spans="1:4" x14ac:dyDescent="0.25">
      <c r="A250">
        <v>8748195</v>
      </c>
      <c r="B250" t="s">
        <v>1026</v>
      </c>
      <c r="C250">
        <v>59</v>
      </c>
      <c r="D250" t="s">
        <v>900</v>
      </c>
    </row>
    <row r="251" spans="1:4" x14ac:dyDescent="0.25">
      <c r="A251">
        <v>9546217</v>
      </c>
      <c r="B251" t="s">
        <v>1027</v>
      </c>
      <c r="C251">
        <v>57</v>
      </c>
      <c r="D251" t="s">
        <v>900</v>
      </c>
    </row>
    <row r="252" spans="1:4" x14ac:dyDescent="0.25">
      <c r="A252">
        <v>9856264</v>
      </c>
      <c r="B252" t="s">
        <v>1042</v>
      </c>
      <c r="C252">
        <v>58</v>
      </c>
      <c r="D252" t="s">
        <v>900</v>
      </c>
    </row>
    <row r="253" spans="1:4" x14ac:dyDescent="0.25">
      <c r="A253">
        <v>8748151</v>
      </c>
      <c r="B253" t="s">
        <v>1028</v>
      </c>
      <c r="C253">
        <v>58</v>
      </c>
      <c r="D253" t="s">
        <v>900</v>
      </c>
    </row>
    <row r="254" spans="1:4" x14ac:dyDescent="0.25">
      <c r="A254">
        <v>9546103</v>
      </c>
      <c r="B254" t="s">
        <v>998</v>
      </c>
      <c r="C254">
        <v>51</v>
      </c>
      <c r="D254" t="s">
        <v>900</v>
      </c>
    </row>
    <row r="255" spans="1:4" x14ac:dyDescent="0.25">
      <c r="A255">
        <v>9546240</v>
      </c>
      <c r="B255" t="s">
        <v>999</v>
      </c>
      <c r="C255">
        <v>61</v>
      </c>
      <c r="D255" t="s">
        <v>900</v>
      </c>
    </row>
    <row r="256" spans="1:4" x14ac:dyDescent="0.25">
      <c r="A256">
        <v>9856242</v>
      </c>
      <c r="B256" t="s">
        <v>1043</v>
      </c>
      <c r="C256">
        <v>73</v>
      </c>
      <c r="D256" t="s">
        <v>900</v>
      </c>
    </row>
    <row r="257" spans="1:4" x14ac:dyDescent="0.25">
      <c r="A257">
        <v>8881713</v>
      </c>
      <c r="B257" t="s">
        <v>1000</v>
      </c>
      <c r="C257">
        <v>61</v>
      </c>
      <c r="D257" t="s">
        <v>900</v>
      </c>
    </row>
    <row r="258" spans="1:4" x14ac:dyDescent="0.25">
      <c r="A258">
        <v>8881724</v>
      </c>
      <c r="B258" t="s">
        <v>1029</v>
      </c>
      <c r="C258">
        <v>76</v>
      </c>
      <c r="D258" t="s">
        <v>900</v>
      </c>
    </row>
    <row r="259" spans="1:4" x14ac:dyDescent="0.25">
      <c r="A259">
        <v>9658598</v>
      </c>
      <c r="B259" t="s">
        <v>1001</v>
      </c>
      <c r="C259">
        <v>56.5</v>
      </c>
      <c r="D259" t="s">
        <v>900</v>
      </c>
    </row>
    <row r="260" spans="1:4" x14ac:dyDescent="0.25">
      <c r="A260">
        <v>9658761</v>
      </c>
      <c r="B260" t="s">
        <v>1002</v>
      </c>
      <c r="C260">
        <v>71</v>
      </c>
      <c r="D260" t="s">
        <v>900</v>
      </c>
    </row>
    <row r="261" spans="1:4" x14ac:dyDescent="0.25">
      <c r="A261">
        <v>9658794</v>
      </c>
      <c r="B261" t="s">
        <v>1044</v>
      </c>
      <c r="C261">
        <v>59.5</v>
      </c>
      <c r="D261" t="s">
        <v>900</v>
      </c>
    </row>
    <row r="262" spans="1:4" x14ac:dyDescent="0.25">
      <c r="A262">
        <v>9546170</v>
      </c>
      <c r="B262" t="s">
        <v>1030</v>
      </c>
      <c r="C262">
        <v>68</v>
      </c>
      <c r="D262" t="s">
        <v>900</v>
      </c>
    </row>
    <row r="263" spans="1:4" x14ac:dyDescent="0.25">
      <c r="A263">
        <v>9546206</v>
      </c>
      <c r="B263" t="s">
        <v>1031</v>
      </c>
      <c r="C263">
        <v>67.5</v>
      </c>
      <c r="D263" t="s">
        <v>900</v>
      </c>
    </row>
    <row r="264" spans="1:4" x14ac:dyDescent="0.25">
      <c r="A264">
        <v>9658554</v>
      </c>
      <c r="B264" t="s">
        <v>1003</v>
      </c>
      <c r="C264">
        <v>72</v>
      </c>
      <c r="D264" t="s">
        <v>900</v>
      </c>
    </row>
    <row r="265" spans="1:4" x14ac:dyDescent="0.25">
      <c r="A265">
        <v>9658565</v>
      </c>
      <c r="B265" t="s">
        <v>1004</v>
      </c>
      <c r="C265">
        <v>66</v>
      </c>
      <c r="D265" t="s">
        <v>900</v>
      </c>
    </row>
    <row r="266" spans="1:4" x14ac:dyDescent="0.25">
      <c r="A266">
        <v>9658679</v>
      </c>
      <c r="B266" t="s">
        <v>1005</v>
      </c>
      <c r="C266">
        <v>72.5</v>
      </c>
      <c r="D266" t="s">
        <v>900</v>
      </c>
    </row>
    <row r="267" spans="1:4" x14ac:dyDescent="0.25">
      <c r="A267">
        <v>9658749</v>
      </c>
      <c r="B267" t="s">
        <v>1006</v>
      </c>
      <c r="C267">
        <v>63.5</v>
      </c>
      <c r="D267" t="s">
        <v>900</v>
      </c>
    </row>
    <row r="268" spans="1:4" x14ac:dyDescent="0.25">
      <c r="A268">
        <v>9856286</v>
      </c>
      <c r="B268" t="s">
        <v>1045</v>
      </c>
      <c r="C268">
        <v>75.5</v>
      </c>
      <c r="D268" t="s">
        <v>900</v>
      </c>
    </row>
    <row r="269" spans="1:4" x14ac:dyDescent="0.25">
      <c r="A269">
        <v>9658521</v>
      </c>
      <c r="B269" t="s">
        <v>1007</v>
      </c>
      <c r="C269">
        <v>82.5</v>
      </c>
      <c r="D269" t="s">
        <v>900</v>
      </c>
    </row>
    <row r="270" spans="1:4" x14ac:dyDescent="0.25">
      <c r="A270">
        <v>9546125</v>
      </c>
      <c r="B270" t="s">
        <v>1032</v>
      </c>
      <c r="C270">
        <v>72</v>
      </c>
      <c r="D270" t="s">
        <v>900</v>
      </c>
    </row>
    <row r="271" spans="1:4" x14ac:dyDescent="0.25">
      <c r="A271">
        <v>9057492</v>
      </c>
      <c r="B271" t="s">
        <v>1046</v>
      </c>
      <c r="C271">
        <v>66.5</v>
      </c>
      <c r="D271" t="s">
        <v>900</v>
      </c>
    </row>
    <row r="272" spans="1:4" x14ac:dyDescent="0.25">
      <c r="A272">
        <v>6753816</v>
      </c>
      <c r="B272" t="s">
        <v>1033</v>
      </c>
      <c r="C272">
        <v>52.5</v>
      </c>
      <c r="D272" t="s">
        <v>900</v>
      </c>
    </row>
    <row r="273" spans="1:4" x14ac:dyDescent="0.25">
      <c r="A273">
        <v>9658543</v>
      </c>
      <c r="B273" t="s">
        <v>1008</v>
      </c>
      <c r="C273">
        <v>53</v>
      </c>
      <c r="D273" t="s">
        <v>900</v>
      </c>
    </row>
    <row r="274" spans="1:4" x14ac:dyDescent="0.25">
      <c r="A274">
        <v>9856301</v>
      </c>
      <c r="B274" t="s">
        <v>1047</v>
      </c>
      <c r="C274">
        <v>76.5</v>
      </c>
      <c r="D274" t="s">
        <v>900</v>
      </c>
    </row>
    <row r="275" spans="1:4" x14ac:dyDescent="0.25">
      <c r="A275">
        <v>9856389</v>
      </c>
      <c r="B275" t="s">
        <v>1048</v>
      </c>
      <c r="C275">
        <v>73.5</v>
      </c>
      <c r="D275" t="s">
        <v>900</v>
      </c>
    </row>
    <row r="276" spans="1:4" x14ac:dyDescent="0.25">
      <c r="A276">
        <v>9546114</v>
      </c>
      <c r="B276" t="s">
        <v>1009</v>
      </c>
      <c r="C276">
        <v>52.5</v>
      </c>
      <c r="D276" t="s">
        <v>900</v>
      </c>
    </row>
    <row r="277" spans="1:4" x14ac:dyDescent="0.25">
      <c r="A277">
        <v>9546136</v>
      </c>
      <c r="B277" t="s">
        <v>1034</v>
      </c>
      <c r="C277">
        <v>64.5</v>
      </c>
      <c r="D277" t="s">
        <v>900</v>
      </c>
    </row>
    <row r="278" spans="1:4" x14ac:dyDescent="0.25">
      <c r="A278">
        <v>9658738</v>
      </c>
      <c r="B278" t="s">
        <v>1010</v>
      </c>
      <c r="C278">
        <v>70</v>
      </c>
      <c r="D278" t="s">
        <v>900</v>
      </c>
    </row>
    <row r="279" spans="1:4" x14ac:dyDescent="0.25">
      <c r="A279">
        <v>9546088</v>
      </c>
      <c r="B279" t="s">
        <v>1035</v>
      </c>
      <c r="C279">
        <v>62</v>
      </c>
      <c r="D279" t="s">
        <v>900</v>
      </c>
    </row>
    <row r="280" spans="1:4" x14ac:dyDescent="0.25">
      <c r="A280">
        <v>9546192</v>
      </c>
      <c r="B280" t="s">
        <v>1011</v>
      </c>
      <c r="C280">
        <v>58</v>
      </c>
      <c r="D280" t="s">
        <v>900</v>
      </c>
    </row>
    <row r="281" spans="1:4" x14ac:dyDescent="0.25">
      <c r="A281">
        <v>9546251</v>
      </c>
      <c r="B281" t="s">
        <v>1012</v>
      </c>
      <c r="C281">
        <v>54.5</v>
      </c>
      <c r="D281" t="s">
        <v>900</v>
      </c>
    </row>
    <row r="282" spans="1:4" x14ac:dyDescent="0.25">
      <c r="A282">
        <v>9546273</v>
      </c>
      <c r="B282" t="s">
        <v>1013</v>
      </c>
      <c r="C282">
        <v>59</v>
      </c>
      <c r="D282" t="s">
        <v>900</v>
      </c>
    </row>
    <row r="283" spans="1:4" x14ac:dyDescent="0.25">
      <c r="A283">
        <v>9546181</v>
      </c>
      <c r="B283" t="s">
        <v>1036</v>
      </c>
      <c r="C283">
        <v>71.5</v>
      </c>
      <c r="D283" t="s">
        <v>900</v>
      </c>
    </row>
    <row r="284" spans="1:4" x14ac:dyDescent="0.25">
      <c r="A284">
        <v>8286192</v>
      </c>
      <c r="B284" t="s">
        <v>1015</v>
      </c>
      <c r="C284">
        <v>62</v>
      </c>
      <c r="D284" t="s">
        <v>900</v>
      </c>
    </row>
    <row r="285" spans="1:4" x14ac:dyDescent="0.25">
      <c r="A285">
        <v>8286181</v>
      </c>
      <c r="B285" t="s">
        <v>1017</v>
      </c>
      <c r="C285">
        <v>65</v>
      </c>
      <c r="D285" t="s">
        <v>900</v>
      </c>
    </row>
    <row r="286" spans="1:4" x14ac:dyDescent="0.25">
      <c r="A286">
        <v>8286217</v>
      </c>
      <c r="B286" t="s">
        <v>1019</v>
      </c>
      <c r="C286">
        <v>48</v>
      </c>
      <c r="D286" t="s">
        <v>900</v>
      </c>
    </row>
    <row r="287" spans="1:4" x14ac:dyDescent="0.25">
      <c r="A287">
        <v>9658819</v>
      </c>
      <c r="B287" t="s">
        <v>1023</v>
      </c>
      <c r="C287">
        <v>35.4</v>
      </c>
      <c r="D287" t="s">
        <v>900</v>
      </c>
    </row>
    <row r="288" spans="1:4" x14ac:dyDescent="0.25">
      <c r="A288">
        <v>9658613</v>
      </c>
      <c r="B288" t="s">
        <v>991</v>
      </c>
      <c r="C288">
        <v>51</v>
      </c>
      <c r="D288" t="s">
        <v>900</v>
      </c>
    </row>
    <row r="289" spans="1:4" x14ac:dyDescent="0.25">
      <c r="A289">
        <v>9658532</v>
      </c>
      <c r="B289" t="s">
        <v>992</v>
      </c>
      <c r="C289">
        <v>46.71</v>
      </c>
      <c r="D289" t="s">
        <v>900</v>
      </c>
    </row>
    <row r="290" spans="1:4" x14ac:dyDescent="0.25">
      <c r="A290">
        <v>8881735</v>
      </c>
      <c r="B290" t="s">
        <v>993</v>
      </c>
      <c r="C290">
        <v>35.4</v>
      </c>
      <c r="D290" t="s">
        <v>900</v>
      </c>
    </row>
    <row r="291" spans="1:4" x14ac:dyDescent="0.25">
      <c r="A291">
        <v>9546077</v>
      </c>
      <c r="B291" t="s">
        <v>994</v>
      </c>
      <c r="C291">
        <v>49.96</v>
      </c>
      <c r="D291" t="s">
        <v>900</v>
      </c>
    </row>
    <row r="292" spans="1:4" x14ac:dyDescent="0.25">
      <c r="A292">
        <v>9546262</v>
      </c>
      <c r="B292" t="s">
        <v>995</v>
      </c>
      <c r="C292">
        <v>58.08</v>
      </c>
      <c r="D292" t="s">
        <v>900</v>
      </c>
    </row>
    <row r="293" spans="1:4" x14ac:dyDescent="0.25">
      <c r="A293">
        <v>9658587</v>
      </c>
      <c r="B293" t="s">
        <v>996</v>
      </c>
      <c r="C293">
        <v>46.52</v>
      </c>
      <c r="D293" t="s">
        <v>900</v>
      </c>
    </row>
    <row r="294" spans="1:4" x14ac:dyDescent="0.25">
      <c r="A294">
        <v>9546228</v>
      </c>
      <c r="B294" t="s">
        <v>1024</v>
      </c>
      <c r="C294">
        <v>45</v>
      </c>
      <c r="D294" t="s">
        <v>900</v>
      </c>
    </row>
    <row r="295" spans="1:4" x14ac:dyDescent="0.25">
      <c r="A295">
        <v>9546239</v>
      </c>
      <c r="B295" t="s">
        <v>1025</v>
      </c>
      <c r="C295">
        <v>49.08</v>
      </c>
      <c r="D295" t="s">
        <v>900</v>
      </c>
    </row>
    <row r="296" spans="1:4" x14ac:dyDescent="0.25">
      <c r="A296">
        <v>8748195</v>
      </c>
      <c r="B296" t="s">
        <v>1026</v>
      </c>
      <c r="C296">
        <v>49.2</v>
      </c>
      <c r="D296" t="s">
        <v>900</v>
      </c>
    </row>
    <row r="297" spans="1:4" x14ac:dyDescent="0.25">
      <c r="A297">
        <v>9546217</v>
      </c>
      <c r="B297" t="s">
        <v>1027</v>
      </c>
      <c r="C297">
        <v>38.43</v>
      </c>
      <c r="D297" t="s">
        <v>900</v>
      </c>
    </row>
    <row r="298" spans="1:4" x14ac:dyDescent="0.25">
      <c r="A298">
        <v>8748151</v>
      </c>
      <c r="B298" t="s">
        <v>1028</v>
      </c>
      <c r="C298">
        <v>43.31</v>
      </c>
      <c r="D298" t="s">
        <v>900</v>
      </c>
    </row>
    <row r="299" spans="1:4" x14ac:dyDescent="0.25">
      <c r="A299">
        <v>9546103</v>
      </c>
      <c r="B299" t="s">
        <v>998</v>
      </c>
      <c r="C299">
        <v>54.88</v>
      </c>
      <c r="D299" t="s">
        <v>900</v>
      </c>
    </row>
    <row r="300" spans="1:4" x14ac:dyDescent="0.25">
      <c r="A300">
        <v>9546240</v>
      </c>
      <c r="B300" t="s">
        <v>999</v>
      </c>
      <c r="C300">
        <v>51.69</v>
      </c>
      <c r="D300" t="s">
        <v>900</v>
      </c>
    </row>
    <row r="301" spans="1:4" x14ac:dyDescent="0.25">
      <c r="A301">
        <v>8881713</v>
      </c>
      <c r="B301" t="s">
        <v>1000</v>
      </c>
      <c r="C301">
        <v>46.43</v>
      </c>
      <c r="D301" t="s">
        <v>900</v>
      </c>
    </row>
    <row r="302" spans="1:4" x14ac:dyDescent="0.25">
      <c r="A302">
        <v>8881724</v>
      </c>
      <c r="B302" t="s">
        <v>1029</v>
      </c>
      <c r="C302">
        <v>76.319999999999993</v>
      </c>
      <c r="D302" t="s">
        <v>900</v>
      </c>
    </row>
    <row r="303" spans="1:4" x14ac:dyDescent="0.25">
      <c r="A303">
        <v>9658598</v>
      </c>
      <c r="B303" t="s">
        <v>1001</v>
      </c>
      <c r="C303">
        <v>56.62</v>
      </c>
      <c r="D303" t="s">
        <v>900</v>
      </c>
    </row>
    <row r="304" spans="1:4" x14ac:dyDescent="0.25">
      <c r="A304">
        <v>9658761</v>
      </c>
      <c r="B304" t="s">
        <v>1002</v>
      </c>
      <c r="C304">
        <v>54.98</v>
      </c>
      <c r="D304" t="s">
        <v>900</v>
      </c>
    </row>
    <row r="305" spans="1:4" x14ac:dyDescent="0.25">
      <c r="A305">
        <v>9658794</v>
      </c>
      <c r="B305" t="s">
        <v>1044</v>
      </c>
      <c r="C305">
        <v>39.049999999999997</v>
      </c>
      <c r="D305" t="s">
        <v>900</v>
      </c>
    </row>
    <row r="306" spans="1:4" x14ac:dyDescent="0.25">
      <c r="A306">
        <v>9546170</v>
      </c>
      <c r="B306" t="s">
        <v>1030</v>
      </c>
      <c r="C306">
        <v>68.84</v>
      </c>
      <c r="D306" t="s">
        <v>900</v>
      </c>
    </row>
    <row r="307" spans="1:4" x14ac:dyDescent="0.25">
      <c r="A307">
        <v>9546206</v>
      </c>
      <c r="B307" t="s">
        <v>1031</v>
      </c>
      <c r="C307">
        <v>62.67</v>
      </c>
      <c r="D307" t="s">
        <v>900</v>
      </c>
    </row>
    <row r="308" spans="1:4" x14ac:dyDescent="0.25">
      <c r="A308">
        <v>9658554</v>
      </c>
      <c r="B308" t="s">
        <v>1003</v>
      </c>
      <c r="C308">
        <v>63.98</v>
      </c>
      <c r="D308" t="s">
        <v>900</v>
      </c>
    </row>
    <row r="309" spans="1:4" x14ac:dyDescent="0.25">
      <c r="A309">
        <v>9658565</v>
      </c>
      <c r="B309" t="s">
        <v>1004</v>
      </c>
      <c r="C309">
        <v>57.13</v>
      </c>
      <c r="D309" t="s">
        <v>900</v>
      </c>
    </row>
    <row r="310" spans="1:4" x14ac:dyDescent="0.25">
      <c r="A310">
        <v>9658679</v>
      </c>
      <c r="B310" t="s">
        <v>1005</v>
      </c>
      <c r="C310">
        <v>57.88</v>
      </c>
      <c r="D310" t="s">
        <v>900</v>
      </c>
    </row>
    <row r="311" spans="1:4" x14ac:dyDescent="0.25">
      <c r="A311">
        <v>9658749</v>
      </c>
      <c r="B311" t="s">
        <v>1006</v>
      </c>
      <c r="C311">
        <v>48.44</v>
      </c>
      <c r="D311" t="s">
        <v>900</v>
      </c>
    </row>
    <row r="312" spans="1:4" x14ac:dyDescent="0.25">
      <c r="A312">
        <v>9658521</v>
      </c>
      <c r="B312" t="s">
        <v>1007</v>
      </c>
      <c r="C312">
        <v>86.71</v>
      </c>
      <c r="D312" t="s">
        <v>900</v>
      </c>
    </row>
    <row r="313" spans="1:4" x14ac:dyDescent="0.25">
      <c r="A313">
        <v>9546125</v>
      </c>
      <c r="B313" t="s">
        <v>1032</v>
      </c>
      <c r="C313">
        <v>65.52</v>
      </c>
      <c r="D313" t="s">
        <v>900</v>
      </c>
    </row>
    <row r="314" spans="1:4" x14ac:dyDescent="0.25">
      <c r="A314">
        <v>6753816</v>
      </c>
      <c r="B314" t="s">
        <v>1033</v>
      </c>
      <c r="C314">
        <v>40.43</v>
      </c>
      <c r="D314" t="s">
        <v>900</v>
      </c>
    </row>
    <row r="315" spans="1:4" x14ac:dyDescent="0.25">
      <c r="A315">
        <v>9658543</v>
      </c>
      <c r="B315" t="s">
        <v>1008</v>
      </c>
      <c r="C315">
        <v>27.55</v>
      </c>
      <c r="D315" t="s">
        <v>900</v>
      </c>
    </row>
    <row r="316" spans="1:4" x14ac:dyDescent="0.25">
      <c r="A316">
        <v>9546114</v>
      </c>
      <c r="B316" t="s">
        <v>1009</v>
      </c>
      <c r="C316">
        <v>59.33</v>
      </c>
      <c r="D316" t="s">
        <v>900</v>
      </c>
    </row>
    <row r="317" spans="1:4" x14ac:dyDescent="0.25">
      <c r="A317">
        <v>9546066</v>
      </c>
      <c r="B317" t="s">
        <v>972</v>
      </c>
      <c r="C317">
        <v>59.65</v>
      </c>
      <c r="D317" t="s">
        <v>900</v>
      </c>
    </row>
    <row r="318" spans="1:4" x14ac:dyDescent="0.25">
      <c r="A318">
        <v>9546136</v>
      </c>
      <c r="B318" t="s">
        <v>1034</v>
      </c>
      <c r="C318">
        <v>63.73</v>
      </c>
      <c r="D318" t="s">
        <v>900</v>
      </c>
    </row>
    <row r="319" spans="1:4" x14ac:dyDescent="0.25">
      <c r="A319">
        <v>9658738</v>
      </c>
      <c r="B319" t="s">
        <v>1010</v>
      </c>
      <c r="C319">
        <v>50.4</v>
      </c>
      <c r="D319" t="s">
        <v>900</v>
      </c>
    </row>
    <row r="320" spans="1:4" x14ac:dyDescent="0.25">
      <c r="A320">
        <v>9546088</v>
      </c>
      <c r="B320" t="s">
        <v>1035</v>
      </c>
      <c r="C320">
        <v>60.35</v>
      </c>
      <c r="D320" t="s">
        <v>900</v>
      </c>
    </row>
    <row r="321" spans="1:4" x14ac:dyDescent="0.25">
      <c r="A321">
        <v>9546192</v>
      </c>
      <c r="B321" t="s">
        <v>1011</v>
      </c>
      <c r="C321">
        <v>41.29</v>
      </c>
      <c r="D321" t="s">
        <v>900</v>
      </c>
    </row>
    <row r="322" spans="1:4" x14ac:dyDescent="0.25">
      <c r="A322">
        <v>9546251</v>
      </c>
      <c r="B322" t="s">
        <v>1012</v>
      </c>
      <c r="C322">
        <v>51.5</v>
      </c>
      <c r="D322" t="s">
        <v>900</v>
      </c>
    </row>
    <row r="323" spans="1:4" x14ac:dyDescent="0.25">
      <c r="A323">
        <v>9546273</v>
      </c>
      <c r="B323" t="s">
        <v>1013</v>
      </c>
      <c r="C323">
        <v>58.8</v>
      </c>
      <c r="D323" t="s">
        <v>900</v>
      </c>
    </row>
    <row r="324" spans="1:4" x14ac:dyDescent="0.25">
      <c r="A324">
        <v>9546181</v>
      </c>
      <c r="B324" t="s">
        <v>1036</v>
      </c>
      <c r="C324">
        <v>72.42</v>
      </c>
      <c r="D324" t="s">
        <v>900</v>
      </c>
    </row>
    <row r="325" spans="1:4" x14ac:dyDescent="0.25">
      <c r="A325">
        <v>9057573</v>
      </c>
      <c r="B325" t="s">
        <v>1014</v>
      </c>
      <c r="C325">
        <v>70.12</v>
      </c>
      <c r="D325" t="s">
        <v>900</v>
      </c>
    </row>
    <row r="326" spans="1:4" x14ac:dyDescent="0.25">
      <c r="A326">
        <v>9057609</v>
      </c>
      <c r="B326" t="s">
        <v>997</v>
      </c>
      <c r="C326">
        <v>56.02</v>
      </c>
      <c r="D326" t="s">
        <v>900</v>
      </c>
    </row>
    <row r="327" spans="1:4" x14ac:dyDescent="0.25">
      <c r="A327">
        <v>9057506</v>
      </c>
      <c r="B327" t="s">
        <v>1016</v>
      </c>
      <c r="C327">
        <v>57.42</v>
      </c>
      <c r="D327" t="s">
        <v>900</v>
      </c>
    </row>
    <row r="328" spans="1:4" x14ac:dyDescent="0.25">
      <c r="A328">
        <v>9057528</v>
      </c>
      <c r="B328" t="s">
        <v>1018</v>
      </c>
      <c r="C328">
        <v>44.48</v>
      </c>
      <c r="D328" t="s">
        <v>900</v>
      </c>
    </row>
    <row r="329" spans="1:4" x14ac:dyDescent="0.25">
      <c r="A329">
        <v>8286206</v>
      </c>
      <c r="B329" t="s">
        <v>1020</v>
      </c>
      <c r="C329">
        <v>58.1</v>
      </c>
      <c r="D329" t="s">
        <v>900</v>
      </c>
    </row>
    <row r="330" spans="1:4" x14ac:dyDescent="0.25">
      <c r="A330">
        <v>9057551</v>
      </c>
      <c r="B330" t="s">
        <v>1021</v>
      </c>
      <c r="C330">
        <v>77.41</v>
      </c>
      <c r="D330" t="s">
        <v>900</v>
      </c>
    </row>
    <row r="331" spans="1:4" x14ac:dyDescent="0.25">
      <c r="A331">
        <v>10674369</v>
      </c>
      <c r="B331" t="s">
        <v>972</v>
      </c>
      <c r="C331">
        <v>70</v>
      </c>
      <c r="D331" t="s">
        <v>900</v>
      </c>
    </row>
  </sheetData>
  <autoFilter ref="C1:D331" xr:uid="{00000000-0009-0000-0000-00000C00000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MergeCUID">
                <anchor moveWithCells="1" sizeWithCells="1">
                  <from>
                    <xdr:col>9</xdr:col>
                    <xdr:colOff>0</xdr:colOff>
                    <xdr:row>3</xdr:row>
                    <xdr:rowOff>0</xdr:rowOff>
                  </from>
                  <to>
                    <xdr:col>11</xdr:col>
                    <xdr:colOff>0</xdr:colOff>
                    <xdr:row>4</xdr:row>
                    <xdr:rowOff>0</xdr:rowOff>
                  </to>
                </anchor>
              </controlPr>
            </control>
          </mc:Choice>
        </mc:AlternateContent>
        <mc:AlternateContent xmlns:mc="http://schemas.openxmlformats.org/markup-compatibility/2006">
          <mc:Choice Requires="x14">
            <control shapeId="48130" r:id="rId5" name="Button 2">
              <controlPr defaultSize="0" print="0" autoFill="0" autoPict="0" macro="[0]!ClearMergeCUID">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48131" r:id="rId6" name="Button 3">
              <controlPr defaultSize="0" print="0" autoFill="0" autoPict="0" macro="[0]!LabelSyy_mUsingCompareMS">
                <anchor moveWithCells="1" sizeWithCells="1">
                  <from>
                    <xdr:col>7</xdr:col>
                    <xdr:colOff>0</xdr:colOff>
                    <xdr:row>11</xdr:row>
                    <xdr:rowOff>0</xdr:rowOff>
                  </from>
                  <to>
                    <xdr:col>11</xdr:col>
                    <xdr:colOff>0</xdr:colOff>
                    <xdr:row>12</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MigrationWizIdPermissions xmlns="e2763e64-283e-4da1-a25b-289f1ad14240" xsi:nil="true"/>
    <MigrationWizIdSecurityGroups xmlns="e2763e64-283e-4da1-a25b-289f1ad14240" xsi:nil="true"/>
    <MigrationWizIdDocumentLibraryPermissions xmlns="e2763e64-283e-4da1-a25b-289f1ad14240" xsi:nil="true"/>
    <MigrationWizIdPermissionLevels xmlns="e2763e64-283e-4da1-a25b-289f1ad14240" xsi:nil="true"/>
    <MigrationWizId xmlns="e2763e64-283e-4da1-a25b-289f1ad1424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BF58D1A6C32E04A93BA6C18EFB311E2" ma:contentTypeVersion="11" ma:contentTypeDescription="Create a new document." ma:contentTypeScope="" ma:versionID="9f5f604a4d9a5527f49e46a0bbe99ab5">
  <xsd:schema xmlns:xsd="http://www.w3.org/2001/XMLSchema" xmlns:xs="http://www.w3.org/2001/XMLSchema" xmlns:p="http://schemas.microsoft.com/office/2006/metadata/properties" xmlns:ns3="e2763e64-283e-4da1-a25b-289f1ad14240" xmlns:ns4="85fb1885-c38d-4adc-8d92-15adf9a7320b" targetNamespace="http://schemas.microsoft.com/office/2006/metadata/properties" ma:root="true" ma:fieldsID="5220c2f95846a762e66935e642823c14" ns3:_="" ns4:_="">
    <xsd:import namespace="e2763e64-283e-4da1-a25b-289f1ad14240"/>
    <xsd:import namespace="85fb1885-c38d-4adc-8d92-15adf9a7320b"/>
    <xsd:element name="properties">
      <xsd:complexType>
        <xsd:sequence>
          <xsd:element name="documentManagement">
            <xsd:complexType>
              <xsd:all>
                <xsd:element ref="ns3:MigrationWizId" minOccurs="0"/>
                <xsd:element ref="ns3:MigrationWizIdPermissions" minOccurs="0"/>
                <xsd:element ref="ns3:MigrationWizIdPermissionLevels" minOccurs="0"/>
                <xsd:element ref="ns3:MigrationWizIdDocumentLibraryPermissions" minOccurs="0"/>
                <xsd:element ref="ns3:MigrationWizIdSecurityGroups" minOccurs="0"/>
                <xsd:element ref="ns4:SharedWithUsers" minOccurs="0"/>
                <xsd:element ref="ns4:SharedWithDetails" minOccurs="0"/>
                <xsd:element ref="ns4:SharingHintHash" minOccurs="0"/>
                <xsd:element ref="ns3:MediaServiceMetadata" minOccurs="0"/>
                <xsd:element ref="ns3:MediaServiceFastMetadata"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2763e64-283e-4da1-a25b-289f1ad14240" elementFormDefault="qualified">
    <xsd:import namespace="http://schemas.microsoft.com/office/2006/documentManagement/types"/>
    <xsd:import namespace="http://schemas.microsoft.com/office/infopath/2007/PartnerControls"/>
    <xsd:element name="MigrationWizId" ma:index="8" nillable="true" ma:displayName="MigrationWizId" ma:internalName="MigrationWizId">
      <xsd:simpleType>
        <xsd:restriction base="dms:Text"/>
      </xsd:simpleType>
    </xsd:element>
    <xsd:element name="MigrationWizIdPermissions" ma:index="9" nillable="true" ma:displayName="MigrationWizIdPermissions" ma:internalName="MigrationWizIdPermissions">
      <xsd:simpleType>
        <xsd:restriction base="dms:Text"/>
      </xsd:simpleType>
    </xsd:element>
    <xsd:element name="MigrationWizIdPermissionLevels" ma:index="10" nillable="true" ma:displayName="MigrationWizIdPermissionLevels" ma:internalName="MigrationWizIdPermissionLevels">
      <xsd:simpleType>
        <xsd:restriction base="dms:Text"/>
      </xsd:simpleType>
    </xsd:element>
    <xsd:element name="MigrationWizIdDocumentLibraryPermissions" ma:index="11" nillable="true" ma:displayName="MigrationWizIdDocumentLibraryPermissions" ma:internalName="MigrationWizIdDocumentLibraryPermissions">
      <xsd:simpleType>
        <xsd:restriction base="dms:Text"/>
      </xsd:simpleType>
    </xsd:element>
    <xsd:element name="MigrationWizIdSecurityGroups" ma:index="12" nillable="true" ma:displayName="MigrationWizIdSecurityGroups" ma:internalName="MigrationWizIdSecurityGroups">
      <xsd:simpleType>
        <xsd:restriction base="dms:Text"/>
      </xsd:simpleType>
    </xsd:element>
    <xsd:element name="MediaServiceMetadata" ma:index="16" nillable="true" ma:displayName="MediaServiceMetadata" ma:hidden="true" ma:internalName="MediaServiceMetadata" ma:readOnly="true">
      <xsd:simpleType>
        <xsd:restriction base="dms:Note"/>
      </xsd:simpleType>
    </xsd:element>
    <xsd:element name="MediaServiceFastMetadata" ma:index="17" nillable="true" ma:displayName="MediaServiceFastMetadata" ma:hidden="true" ma:internalName="MediaServiceFastMetadata" ma:readOnly="tru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5fb1885-c38d-4adc-8d92-15adf9a7320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SharingHintHash" ma:index="15"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A55239F-6A6D-4B9D-9390-628FE06050AF}">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e2763e64-283e-4da1-a25b-289f1ad14240"/>
    <ds:schemaRef ds:uri="http://purl.org/dc/elements/1.1/"/>
    <ds:schemaRef ds:uri="http://schemas.microsoft.com/office/2006/metadata/properties"/>
    <ds:schemaRef ds:uri="85fb1885-c38d-4adc-8d92-15adf9a7320b"/>
    <ds:schemaRef ds:uri="http://www.w3.org/XML/1998/namespace"/>
    <ds:schemaRef ds:uri="http://purl.org/dc/dcmitype/"/>
  </ds:schemaRefs>
</ds:datastoreItem>
</file>

<file path=customXml/itemProps2.xml><?xml version="1.0" encoding="utf-8"?>
<ds:datastoreItem xmlns:ds="http://schemas.openxmlformats.org/officeDocument/2006/customXml" ds:itemID="{ACD33904-FE16-46C5-A396-8FB92F0D083B}">
  <ds:schemaRefs>
    <ds:schemaRef ds:uri="http://schemas.microsoft.com/sharepoint/v3/contenttype/forms"/>
  </ds:schemaRefs>
</ds:datastoreItem>
</file>

<file path=customXml/itemProps3.xml><?xml version="1.0" encoding="utf-8"?>
<ds:datastoreItem xmlns:ds="http://schemas.openxmlformats.org/officeDocument/2006/customXml" ds:itemID="{FA592E1A-3F5A-4813-9D44-07F894431A1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2763e64-283e-4da1-a25b-289f1ad14240"/>
    <ds:schemaRef ds:uri="85fb1885-c38d-4adc-8d92-15adf9a7320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St_Info</vt:lpstr>
      <vt:lpstr>Active</vt:lpstr>
      <vt:lpstr>Jan-2023-CL</vt:lpstr>
      <vt:lpstr>Graduate</vt:lpstr>
      <vt:lpstr>Withdraw</vt:lpstr>
      <vt:lpstr>Course-Str</vt:lpstr>
      <vt:lpstr>Compare</vt:lpstr>
      <vt:lpstr>TCMS</vt:lpstr>
      <vt:lpstr>PTPTN</vt:lpstr>
      <vt:lpstr>Notice</vt:lpstr>
      <vt:lpstr>Userguide</vt:lpstr>
      <vt:lpstr>Log</vt:lpstr>
      <vt:lpstr>MergeCUID</vt:lpstr>
      <vt:lpstr>Active!Print_Area</vt:lpstr>
      <vt:lpstr>Compare!Print_Area</vt:lpstr>
      <vt:lpstr>Graduate!Print_Area</vt:lpstr>
      <vt:lpstr>St_Info!Print_Area</vt:lpstr>
      <vt:lpstr>Withdraw!Print_Area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Chong Kok Ming</dc:creator>
  <cp:keywords/>
  <dc:description/>
  <cp:lastModifiedBy>Lim Weng Hong</cp:lastModifiedBy>
  <cp:revision/>
  <dcterms:created xsi:type="dcterms:W3CDTF">2006-09-16T00:00:00Z</dcterms:created>
  <dcterms:modified xsi:type="dcterms:W3CDTF">2025-10-02T10:14:35Z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0x010100DBF58D1A6C32E04A93BA6C18EFB311E2</vt:lpwstr>
  </property>
</Properties>
</file>